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85" activeTab="0"/>
  </bookViews>
  <sheets>
    <sheet name="MR-SH PATTERN" sheetId="1" r:id="rId1"/>
    <sheet name="Sheet2" sheetId="2" r:id="rId2"/>
    <sheet name="Sheet3" sheetId="3" r:id="rId3"/>
  </sheets>
  <definedNames/>
  <calcPr fullCalcOnLoad="1"/>
</workbook>
</file>

<file path=xl/sharedStrings.xml><?xml version="1.0" encoding="utf-8"?>
<sst xmlns="http://schemas.openxmlformats.org/spreadsheetml/2006/main" count="931" uniqueCount="306">
  <si>
    <t>Statement of holding specified securities</t>
  </si>
  <si>
    <t>Name of Listed Entity :</t>
  </si>
  <si>
    <t>McLEOD RUSSEL INDIA LIMITED</t>
  </si>
  <si>
    <t>Scrip Code :</t>
  </si>
  <si>
    <t>BSE : 532654</t>
  </si>
  <si>
    <t>NSE : MCLEODRUSS</t>
  </si>
  <si>
    <t>CSE : 10023930</t>
  </si>
  <si>
    <t>Name of Scrip :</t>
  </si>
  <si>
    <t>Class of Security :</t>
  </si>
  <si>
    <t>EQUITY SHARES OF RS.5/- EACH</t>
  </si>
  <si>
    <t>Shareholding Pattern Filed under:Reg.31(1)(a)/Reg.31(1)(b)/Reg.31(1)(c)</t>
  </si>
  <si>
    <t>REGULATION 31(1)(b) OF SEBI (LISTING OBLIGATIONS</t>
  </si>
  <si>
    <t>AND DISCLOSURE REQUIREMENTS) REGULATIONS, 2015</t>
  </si>
  <si>
    <t>a. If under 31(1)(b) then indicate the Report for the Quarter ended :</t>
  </si>
  <si>
    <t>31ST DECEMBER 2015</t>
  </si>
  <si>
    <t>b. If under 31(1)(c ) then indicate date of allotment/extinguishment :</t>
  </si>
  <si>
    <t>N.A.</t>
  </si>
  <si>
    <t xml:space="preserve">                     extent of submission of information:-</t>
  </si>
  <si>
    <t>Particulars</t>
  </si>
  <si>
    <t>YES*</t>
  </si>
  <si>
    <t>NO*</t>
  </si>
  <si>
    <t>1. Whether the Listed Entity has issued any partly paid up shares ?</t>
  </si>
  <si>
    <t>NO</t>
  </si>
  <si>
    <t>2. Whether the Listed Entity has issued any Convertible Securities or Warrants ?</t>
  </si>
  <si>
    <t>3. Whether the Listed Entity has any shares against which depository receipts are issued ?</t>
  </si>
  <si>
    <t>4. Whether the Listed Entity has any shares in locked-in ?</t>
  </si>
  <si>
    <t>5. Whether any shares held by promoters are pledge or otherwise encumbered ?</t>
  </si>
  <si>
    <t>YES</t>
  </si>
  <si>
    <t>*If the Listed Entity selects the option 'No' for the questions above, the columns for the partly paid up shares, Outstanding Convertible Securities/Warrants, depository receipts,</t>
  </si>
  <si>
    <t>locked-in shares, No. of shares pledged or otherwise encumbered by promoters, as applicable, shall not be displayed at the time of dissemination on the Stock Exchange website.</t>
  </si>
  <si>
    <t>Also wherever there is 'No' declared by Listed Entity in above table the values will be considered as 'Zero' by default on submission of the format of holding of specified securities.</t>
  </si>
  <si>
    <t>The tabular format for disclosure of holding of specified securities is as follows -</t>
  </si>
  <si>
    <t>Table I - Summary Statement holding of specified securities as on 31st December 2015</t>
  </si>
  <si>
    <t>Cate-</t>
  </si>
  <si>
    <t>Category of</t>
  </si>
  <si>
    <t>No. of</t>
  </si>
  <si>
    <t>No.</t>
  </si>
  <si>
    <t>Total Nos.</t>
  </si>
  <si>
    <t>Share-</t>
  </si>
  <si>
    <t>Number of Voting Rights</t>
  </si>
  <si>
    <t>Share -</t>
  </si>
  <si>
    <t>Number of</t>
  </si>
  <si>
    <t>Number of shares</t>
  </si>
  <si>
    <t>gory</t>
  </si>
  <si>
    <t>shareholder</t>
  </si>
  <si>
    <t>share-</t>
  </si>
  <si>
    <t>fully</t>
  </si>
  <si>
    <t>of</t>
  </si>
  <si>
    <t>shares</t>
  </si>
  <si>
    <t>holding</t>
  </si>
  <si>
    <t>held in each class of</t>
  </si>
  <si>
    <t>Locked in</t>
  </si>
  <si>
    <t>pledged or</t>
  </si>
  <si>
    <t>equity</t>
  </si>
  <si>
    <t>(I)</t>
  </si>
  <si>
    <t>(II)</t>
  </si>
  <si>
    <t>holders</t>
  </si>
  <si>
    <t>paid-up</t>
  </si>
  <si>
    <t>partly</t>
  </si>
  <si>
    <t xml:space="preserve">under- </t>
  </si>
  <si>
    <t>held</t>
  </si>
  <si>
    <t>as a %</t>
  </si>
  <si>
    <t>securities</t>
  </si>
  <si>
    <t>under-</t>
  </si>
  <si>
    <t xml:space="preserve">as a % </t>
  </si>
  <si>
    <t>otherwise</t>
  </si>
  <si>
    <t>(III)</t>
  </si>
  <si>
    <t xml:space="preserve">paid- </t>
  </si>
  <si>
    <t>lying</t>
  </si>
  <si>
    <t>(VII) =</t>
  </si>
  <si>
    <t>of total</t>
  </si>
  <si>
    <t>(IX)</t>
  </si>
  <si>
    <t>assuming</t>
  </si>
  <si>
    <t>(XII)</t>
  </si>
  <si>
    <t>encumbered</t>
  </si>
  <si>
    <t>held in</t>
  </si>
  <si>
    <t xml:space="preserve">up </t>
  </si>
  <si>
    <t>Deposi-</t>
  </si>
  <si>
    <t>(IV)+(V)+</t>
  </si>
  <si>
    <t>no. of</t>
  </si>
  <si>
    <t>out -</t>
  </si>
  <si>
    <t>full conver-</t>
  </si>
  <si>
    <t>(XIII)</t>
  </si>
  <si>
    <t>demate-</t>
  </si>
  <si>
    <t>tory</t>
  </si>
  <si>
    <t>(VI)</t>
  </si>
  <si>
    <t>No. of Voting Rights</t>
  </si>
  <si>
    <t>Total</t>
  </si>
  <si>
    <t>standing</t>
  </si>
  <si>
    <t>sion of</t>
  </si>
  <si>
    <t>As a %</t>
  </si>
  <si>
    <t>rialized</t>
  </si>
  <si>
    <t>(IV)</t>
  </si>
  <si>
    <t>Receipts</t>
  </si>
  <si>
    <t>(calcula-</t>
  </si>
  <si>
    <t>Class</t>
  </si>
  <si>
    <t>as a</t>
  </si>
  <si>
    <t xml:space="preserve">conver- </t>
  </si>
  <si>
    <t>convertible</t>
  </si>
  <si>
    <t>(a)</t>
  </si>
  <si>
    <t>form</t>
  </si>
  <si>
    <t xml:space="preserve">ted as  </t>
  </si>
  <si>
    <t>eg:</t>
  </si>
  <si>
    <t>% of</t>
  </si>
  <si>
    <t>tible</t>
  </si>
  <si>
    <t xml:space="preserve">securities  </t>
  </si>
  <si>
    <t>(XIV)</t>
  </si>
  <si>
    <t>(V)</t>
  </si>
  <si>
    <t>per</t>
  </si>
  <si>
    <t>(Equity</t>
  </si>
  <si>
    <t>(A+B+C)</t>
  </si>
  <si>
    <t>(as percen-</t>
  </si>
  <si>
    <t>SCRR,</t>
  </si>
  <si>
    <t>(including</t>
  </si>
  <si>
    <t>tage of</t>
  </si>
  <si>
    <t>(b)</t>
  </si>
  <si>
    <t>1957)</t>
  </si>
  <si>
    <t>of Rs.5/-</t>
  </si>
  <si>
    <t>Warrants)</t>
  </si>
  <si>
    <t>diluted share</t>
  </si>
  <si>
    <t>(VIII)</t>
  </si>
  <si>
    <t>each)</t>
  </si>
  <si>
    <t>(X)</t>
  </si>
  <si>
    <t>capital)(XI)=</t>
  </si>
  <si>
    <t xml:space="preserve">As a% </t>
  </si>
  <si>
    <t>(VII)+(X)</t>
  </si>
  <si>
    <t xml:space="preserve">of   </t>
  </si>
  <si>
    <t xml:space="preserve">As a % of </t>
  </si>
  <si>
    <t>(A+B+C2)</t>
  </si>
  <si>
    <t>(A)</t>
  </si>
  <si>
    <t>Promoter &amp; Promoter Group</t>
  </si>
  <si>
    <t>NA</t>
  </si>
  <si>
    <t>(B)</t>
  </si>
  <si>
    <t>Public</t>
  </si>
  <si>
    <t>(C)</t>
  </si>
  <si>
    <t>Non Promoter - Non Public</t>
  </si>
  <si>
    <t>(C1)</t>
  </si>
  <si>
    <t>Shares underlying DRs</t>
  </si>
  <si>
    <t>(C2)</t>
  </si>
  <si>
    <t>Shares held by Employee Trusts</t>
  </si>
  <si>
    <t>Table II - Statement showing shareholding pattern of the Promoter and Promoter Group as on 31st December 2015</t>
  </si>
  <si>
    <t>Category &amp; Name of the</t>
  </si>
  <si>
    <t>PAN</t>
  </si>
  <si>
    <t>Shareholders</t>
  </si>
  <si>
    <t>calcula-</t>
  </si>
  <si>
    <t>Voting</t>
  </si>
  <si>
    <t>rights</t>
  </si>
  <si>
    <t>(1)</t>
  </si>
  <si>
    <t>Indian</t>
  </si>
  <si>
    <t xml:space="preserve">Individuals/Hindu </t>
  </si>
  <si>
    <t>Undivided Family:</t>
  </si>
  <si>
    <t>Brij Mohan Khaitan</t>
  </si>
  <si>
    <t>AGEPK6970B</t>
  </si>
  <si>
    <t>#Estate of Deepak Khaitan</t>
  </si>
  <si>
    <t>AFOPK7031A</t>
  </si>
  <si>
    <t>Deepak Khaitan (HUF)</t>
  </si>
  <si>
    <t>AABHD6064J</t>
  </si>
  <si>
    <t>Aditya Khaitan</t>
  </si>
  <si>
    <t>AFDPK0968D</t>
  </si>
  <si>
    <t>Amritanshu Khaitan</t>
  </si>
  <si>
    <t>AJFPK2122H</t>
  </si>
  <si>
    <t>Shanti Khaitan</t>
  </si>
  <si>
    <t>AFDPK0949J</t>
  </si>
  <si>
    <t>Yashodhara Khaitan</t>
  </si>
  <si>
    <t>AFDPK0951J</t>
  </si>
  <si>
    <t>Kavita Khaitan</t>
  </si>
  <si>
    <t>AFTPK1514P</t>
  </si>
  <si>
    <t>Isha Khaitan</t>
  </si>
  <si>
    <t>ALSPK2923P</t>
  </si>
  <si>
    <t>Central/State Government(s)</t>
  </si>
  <si>
    <t>(c)</t>
  </si>
  <si>
    <t>Financial Institutions/Banks</t>
  </si>
  <si>
    <t>(d)</t>
  </si>
  <si>
    <t>Any Other (specify)</t>
  </si>
  <si>
    <t>Bodies Corporate:</t>
  </si>
  <si>
    <r>
      <t xml:space="preserve">Williamson Magor &amp; Co. Limited      </t>
    </r>
    <r>
      <rPr>
        <b/>
        <sz val="8"/>
        <rFont val="Tahoma"/>
        <family val="2"/>
      </rPr>
      <t xml:space="preserve"> </t>
    </r>
  </si>
  <si>
    <t>AAACW2369P</t>
  </si>
  <si>
    <t>Williamson Financial Services Ltd</t>
  </si>
  <si>
    <t>AAACW4504A</t>
  </si>
  <si>
    <t xml:space="preserve">Bishnauth Investments Ltd </t>
  </si>
  <si>
    <t>AABCM7767N</t>
  </si>
  <si>
    <t>Babcock Borsig Limited</t>
  </si>
  <si>
    <t>AABCD4477A</t>
  </si>
  <si>
    <t>United Machine Co. Limited</t>
  </si>
  <si>
    <t>AAACU3228P</t>
  </si>
  <si>
    <t>Ichamati Investments Limited</t>
  </si>
  <si>
    <t>AAACI5431J</t>
  </si>
  <si>
    <t>Kilburn Engineering Limited</t>
  </si>
  <si>
    <t>AABCK3421H</t>
  </si>
  <si>
    <t>Nitya Holdings &amp; Properties Ltd</t>
  </si>
  <si>
    <t>AABCN1002B</t>
  </si>
  <si>
    <t>Dufflaghur Investments Limited</t>
  </si>
  <si>
    <t>AAACD9587C</t>
  </si>
  <si>
    <t>Eveready Industries India Ltd</t>
  </si>
  <si>
    <t>AAACE5778N</t>
  </si>
  <si>
    <t>Person acting in concert:</t>
  </si>
  <si>
    <t>Zen Industrial Services Limited</t>
  </si>
  <si>
    <t>AAACZ1829R</t>
  </si>
  <si>
    <t>Sub-Total (A)(1)</t>
  </si>
  <si>
    <t>(2)</t>
  </si>
  <si>
    <t>Foreign</t>
  </si>
  <si>
    <t>Individuals (Non-Resident</t>
  </si>
  <si>
    <t>Individuals/Foreign</t>
  </si>
  <si>
    <t>Individuals)</t>
  </si>
  <si>
    <t>Government</t>
  </si>
  <si>
    <t>(c )</t>
  </si>
  <si>
    <t>Institutions</t>
  </si>
  <si>
    <t>Foreign Portfolio Investor</t>
  </si>
  <si>
    <t>(f)</t>
  </si>
  <si>
    <t>Kamal Baheti -</t>
  </si>
  <si>
    <t>AECPB7216F</t>
  </si>
  <si>
    <t>(Trustee-Borelli Tea Holdings Ltd)</t>
  </si>
  <si>
    <t>Sub-Total (A)(2)</t>
  </si>
  <si>
    <t xml:space="preserve">Total Shareholding of </t>
  </si>
  <si>
    <t>Promoter and Promoter</t>
  </si>
  <si>
    <t>Group (A)=(A)(1)+(A)(2)</t>
  </si>
  <si>
    <t>#Transmission of the Shares in terms of the WILL of Deepak Khaitan which is yet to be probated, is in process.</t>
  </si>
  <si>
    <t>Table III - Statement showing shareholding pattern of the Public shareholder as on 31st December 2015</t>
  </si>
  <si>
    <t>Total Share-</t>
  </si>
  <si>
    <t xml:space="preserve">holding, </t>
  </si>
  <si>
    <t>full</t>
  </si>
  <si>
    <t>conversion</t>
  </si>
  <si>
    <t>(Not</t>
  </si>
  <si>
    <t>applicable)</t>
  </si>
  <si>
    <t>(as a per-</t>
  </si>
  <si>
    <t xml:space="preserve">(Not </t>
  </si>
  <si>
    <t>centage</t>
  </si>
  <si>
    <t>appli-</t>
  </si>
  <si>
    <t xml:space="preserve">of diluted </t>
  </si>
  <si>
    <t>cable)</t>
  </si>
  <si>
    <t xml:space="preserve">share  </t>
  </si>
  <si>
    <t>capital)</t>
  </si>
  <si>
    <t>(XI)</t>
  </si>
  <si>
    <t>Mutual Funds/UTI:</t>
  </si>
  <si>
    <t>IDFC Monthly Income Plan</t>
  </si>
  <si>
    <t>AAETS9556K</t>
  </si>
  <si>
    <t>ICICI Prudential Child Care -</t>
  </si>
  <si>
    <t xml:space="preserve">   Plan - Gift Plan</t>
  </si>
  <si>
    <t>AAAAI0038F</t>
  </si>
  <si>
    <t>Venture Capital Funds</t>
  </si>
  <si>
    <t>Alternate Investment Funds</t>
  </si>
  <si>
    <t>Foreign Venture Capital Investors</t>
  </si>
  <si>
    <t>(e)</t>
  </si>
  <si>
    <t>Foreign Portfolio Investors:</t>
  </si>
  <si>
    <t>Stichting Depositary APG -</t>
  </si>
  <si>
    <t xml:space="preserve"> Emerging Markets Equity Pool</t>
  </si>
  <si>
    <t>AAVCS6547E</t>
  </si>
  <si>
    <t>(g)</t>
  </si>
  <si>
    <t>Insurance Companies</t>
  </si>
  <si>
    <t>(h)</t>
  </si>
  <si>
    <t>Provident Funds/Pension Funds</t>
  </si>
  <si>
    <t>(i)</t>
  </si>
  <si>
    <t>Foreign Institutional Investors:</t>
  </si>
  <si>
    <t>Edgbaston Asian Equity Trust</t>
  </si>
  <si>
    <t>AAATE3421B</t>
  </si>
  <si>
    <t>Government Pension Fund Global</t>
  </si>
  <si>
    <t>AACCN1454E</t>
  </si>
  <si>
    <t>Merrill Lynch Capital Markets -</t>
  </si>
  <si>
    <t xml:space="preserve"> Espana S.A. S.V.</t>
  </si>
  <si>
    <t>AACCM7105R</t>
  </si>
  <si>
    <t>M&amp;G Asian Fund</t>
  </si>
  <si>
    <t>AAAAM2707R</t>
  </si>
  <si>
    <t>LSV Emerging Markets Equity -</t>
  </si>
  <si>
    <t xml:space="preserve"> Fund LP</t>
  </si>
  <si>
    <t>AACFL5630P</t>
  </si>
  <si>
    <t>Sub-Total (B)(1)</t>
  </si>
  <si>
    <t>Central Government/State -</t>
  </si>
  <si>
    <t xml:space="preserve">Government(s)/President   </t>
  </si>
  <si>
    <t>of India</t>
  </si>
  <si>
    <t>Sub-Total (B)(2)</t>
  </si>
  <si>
    <t>(3)</t>
  </si>
  <si>
    <t>Non-Institutions</t>
  </si>
  <si>
    <t>Individuals -</t>
  </si>
  <si>
    <t>i. Individual shareholders holding</t>
  </si>
  <si>
    <t xml:space="preserve">   nominal share capital up to </t>
  </si>
  <si>
    <t xml:space="preserve">   Rs.2 Lakhs.</t>
  </si>
  <si>
    <t>ii.Individual shareholders holding</t>
  </si>
  <si>
    <t xml:space="preserve">   nominal share capital in excess </t>
  </si>
  <si>
    <t xml:space="preserve">   of Rs.2 Lakhs.</t>
  </si>
  <si>
    <t>NBFCs registered with RBI</t>
  </si>
  <si>
    <t>Employee Trusts</t>
  </si>
  <si>
    <t>Overseas Depositories (holding</t>
  </si>
  <si>
    <t xml:space="preserve">  DRs) (balancing figure)</t>
  </si>
  <si>
    <t>Bodies Corporate</t>
  </si>
  <si>
    <t>Clearing Member</t>
  </si>
  <si>
    <t>Non-Resident Individuals</t>
  </si>
  <si>
    <t>Trusts</t>
  </si>
  <si>
    <t>Foreign Company</t>
  </si>
  <si>
    <t>Foreign National</t>
  </si>
  <si>
    <t>Sub-Total (B)(3)</t>
  </si>
  <si>
    <t xml:space="preserve">Total Public Shareholding  </t>
  </si>
  <si>
    <t>(B)=(B)(1)+(B)(2)+(B)(3)</t>
  </si>
  <si>
    <t>Table IV - Statement showing shareholding pattern of the Non Promoter - Non Public shareholder as on 31st December 2015</t>
  </si>
  <si>
    <t>Applicable)</t>
  </si>
  <si>
    <t>Custodian/DR Holder</t>
  </si>
  <si>
    <t>Name of DR Holder (if available)</t>
  </si>
  <si>
    <t>Employee Benefit Trust</t>
  </si>
  <si>
    <t>under SEBI (Share based</t>
  </si>
  <si>
    <t>Employee Benefit)</t>
  </si>
  <si>
    <t>Regulations, 2014</t>
  </si>
  <si>
    <t xml:space="preserve">Total Non Promoter - </t>
  </si>
  <si>
    <t>Non Public Shareholding:</t>
  </si>
  <si>
    <t>(C) = (C)(1)+(C)(2)</t>
  </si>
  <si>
    <t>Annexure - I</t>
  </si>
  <si>
    <r>
      <t xml:space="preserve">Declaration: </t>
    </r>
    <r>
      <rPr>
        <sz val="10"/>
        <color indexed="8"/>
        <rFont val="Tahoma"/>
        <family val="2"/>
      </rPr>
      <t>The Listed Entity is required to submit the following declaration to the</t>
    </r>
  </si>
  <si>
    <t xml:space="preserve">Nos.of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</si>
</sst>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57">
    <font>
      <sz val="11"/>
      <color theme="1"/>
      <name val="Calibri"/>
      <family val="2"/>
    </font>
    <font>
      <sz val="11"/>
      <color indexed="8"/>
      <name val="Calibri"/>
      <family val="2"/>
    </font>
    <font>
      <sz val="10"/>
      <name val="Arial"/>
      <family val="2"/>
    </font>
    <font>
      <sz val="8"/>
      <color indexed="8"/>
      <name val="Tahoma"/>
      <family val="2"/>
    </font>
    <font>
      <b/>
      <sz val="8"/>
      <color indexed="8"/>
      <name val="Tahoma"/>
      <family val="2"/>
    </font>
    <font>
      <sz val="8"/>
      <name val="Tahoma"/>
      <family val="2"/>
    </font>
    <font>
      <b/>
      <sz val="8"/>
      <name val="Tahoma"/>
      <family val="2"/>
    </font>
    <font>
      <b/>
      <sz val="8"/>
      <color indexed="17"/>
      <name val="Tahoma"/>
      <family val="2"/>
    </font>
    <font>
      <b/>
      <sz val="11"/>
      <color indexed="8"/>
      <name val="Tahoma"/>
      <family val="2"/>
    </font>
    <font>
      <b/>
      <sz val="9"/>
      <color indexed="8"/>
      <name val="Tahoma"/>
      <family val="2"/>
    </font>
    <font>
      <b/>
      <u val="single"/>
      <sz val="10"/>
      <color indexed="8"/>
      <name val="Tahoma"/>
      <family val="2"/>
    </font>
    <font>
      <b/>
      <u val="single"/>
      <sz val="11"/>
      <color indexed="8"/>
      <name val="Tahoma"/>
      <family val="2"/>
    </font>
    <font>
      <sz val="10"/>
      <color indexed="8"/>
      <name val="Tahoma"/>
      <family val="2"/>
    </font>
    <font>
      <b/>
      <sz val="10"/>
      <color indexed="8"/>
      <name val="Tahoma"/>
      <family val="2"/>
    </font>
    <font>
      <sz val="9"/>
      <color indexed="8"/>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color theme="1"/>
      <name val="Tahoma"/>
      <family val="2"/>
    </font>
    <font>
      <sz val="8"/>
      <color theme="1"/>
      <name val="Tahoma"/>
      <family val="2"/>
    </font>
    <font>
      <b/>
      <sz val="8"/>
      <color rgb="FF00B050"/>
      <name val="Tahoma"/>
      <family val="2"/>
    </font>
    <font>
      <sz val="10"/>
      <color theme="1"/>
      <name val="Tahoma"/>
      <family val="2"/>
    </font>
    <font>
      <b/>
      <sz val="10"/>
      <color theme="1"/>
      <name val="Tahoma"/>
      <family val="2"/>
    </font>
    <font>
      <b/>
      <sz val="9"/>
      <color theme="1"/>
      <name val="Tahoma"/>
      <family val="2"/>
    </font>
    <font>
      <sz val="9"/>
      <color theme="1"/>
      <name val="Tahoma"/>
      <family val="2"/>
    </font>
    <font>
      <b/>
      <u val="single"/>
      <sz val="10"/>
      <color theme="1"/>
      <name val="Tahoma"/>
      <family val="2"/>
    </font>
    <font>
      <b/>
      <u val="single"/>
      <sz val="11"/>
      <color theme="1"/>
      <name val="Tahoma"/>
      <family val="2"/>
    </font>
    <font>
      <b/>
      <sz val="11"/>
      <color theme="1"/>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style="thin"/>
      <right/>
      <top/>
      <bottom/>
    </border>
    <border>
      <left style="thin"/>
      <right/>
      <top style="thin"/>
      <bottom/>
    </border>
    <border>
      <left/>
      <right/>
      <top/>
      <bottom style="thin"/>
    </border>
    <border>
      <left style="thin"/>
      <right/>
      <top/>
      <bottom style="thin"/>
    </border>
    <border>
      <left style="thin"/>
      <right/>
      <top style="thin"/>
      <bottom style="thin"/>
    </border>
    <border>
      <left/>
      <right style="thin"/>
      <top style="thin"/>
      <bottom style="thin"/>
    </border>
    <border>
      <left/>
      <right style="thin"/>
      <top/>
      <bottom/>
    </border>
    <border>
      <left/>
      <right style="thin"/>
      <top/>
      <bottom style="thin"/>
    </border>
    <border>
      <left/>
      <right/>
      <top style="thin"/>
      <bottom/>
    </border>
    <border>
      <left/>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57">
    <xf numFmtId="0" fontId="0" fillId="0" borderId="0" xfId="0" applyFont="1" applyAlignment="1">
      <alignment/>
    </xf>
    <xf numFmtId="0" fontId="47" fillId="0" borderId="10" xfId="0" applyFont="1" applyBorder="1" applyAlignment="1">
      <alignment/>
    </xf>
    <xf numFmtId="0" fontId="47" fillId="0" borderId="11" xfId="0" applyFont="1" applyBorder="1" applyAlignment="1">
      <alignment/>
    </xf>
    <xf numFmtId="0" fontId="48" fillId="0" borderId="12" xfId="0" applyFont="1" applyBorder="1" applyAlignment="1">
      <alignment horizontal="center"/>
    </xf>
    <xf numFmtId="0" fontId="47" fillId="0" borderId="13" xfId="0" applyFont="1" applyBorder="1" applyAlignment="1">
      <alignment/>
    </xf>
    <xf numFmtId="0" fontId="48" fillId="0" borderId="11" xfId="0" applyFont="1" applyBorder="1" applyAlignment="1">
      <alignment horizontal="center"/>
    </xf>
    <xf numFmtId="0" fontId="48" fillId="0" borderId="0" xfId="0" applyFont="1" applyAlignment="1">
      <alignment horizontal="center"/>
    </xf>
    <xf numFmtId="0" fontId="48" fillId="0" borderId="13" xfId="0" applyFont="1" applyBorder="1" applyAlignment="1">
      <alignment horizontal="center"/>
    </xf>
    <xf numFmtId="0" fontId="48" fillId="0" borderId="14" xfId="0" applyFont="1" applyBorder="1" applyAlignment="1">
      <alignment/>
    </xf>
    <xf numFmtId="0" fontId="48" fillId="0" borderId="11" xfId="0" applyFont="1" applyBorder="1" applyAlignment="1">
      <alignment/>
    </xf>
    <xf numFmtId="0" fontId="48" fillId="0" borderId="10" xfId="0" applyFont="1" applyBorder="1" applyAlignment="1">
      <alignment/>
    </xf>
    <xf numFmtId="0" fontId="48" fillId="0" borderId="12" xfId="0" applyFont="1" applyBorder="1" applyAlignment="1">
      <alignment/>
    </xf>
    <xf numFmtId="0" fontId="47" fillId="0" borderId="10" xfId="0" applyFont="1" applyBorder="1" applyAlignment="1">
      <alignment horizontal="center"/>
    </xf>
    <xf numFmtId="0" fontId="48" fillId="0" borderId="0" xfId="0" applyFont="1" applyBorder="1" applyAlignment="1">
      <alignment/>
    </xf>
    <xf numFmtId="0" fontId="48" fillId="0" borderId="15" xfId="0" applyFont="1" applyBorder="1" applyAlignment="1">
      <alignment/>
    </xf>
    <xf numFmtId="0" fontId="48" fillId="0" borderId="16" xfId="0" applyFont="1" applyBorder="1" applyAlignment="1">
      <alignment/>
    </xf>
    <xf numFmtId="0" fontId="48" fillId="0" borderId="17" xfId="0" applyFont="1" applyBorder="1" applyAlignment="1">
      <alignment/>
    </xf>
    <xf numFmtId="0" fontId="48" fillId="0" borderId="13" xfId="0" applyFont="1" applyBorder="1" applyAlignment="1">
      <alignment/>
    </xf>
    <xf numFmtId="0" fontId="48" fillId="0" borderId="18" xfId="0" applyFont="1" applyBorder="1" applyAlignment="1">
      <alignment/>
    </xf>
    <xf numFmtId="0" fontId="47" fillId="0" borderId="17" xfId="0" applyFont="1" applyBorder="1" applyAlignment="1">
      <alignment/>
    </xf>
    <xf numFmtId="0" fontId="48" fillId="0" borderId="0" xfId="0" applyFont="1" applyAlignment="1">
      <alignment/>
    </xf>
    <xf numFmtId="0" fontId="47" fillId="0" borderId="0" xfId="0" applyFont="1" applyAlignment="1">
      <alignment/>
    </xf>
    <xf numFmtId="0" fontId="48" fillId="0" borderId="10" xfId="0" applyFont="1" applyBorder="1" applyAlignment="1" quotePrefix="1">
      <alignment horizontal="center"/>
    </xf>
    <xf numFmtId="0" fontId="5" fillId="0" borderId="10" xfId="55" applyFont="1" applyBorder="1">
      <alignment/>
      <protection/>
    </xf>
    <xf numFmtId="0" fontId="6" fillId="0" borderId="10" xfId="55" applyFont="1" applyBorder="1">
      <alignment/>
      <protection/>
    </xf>
    <xf numFmtId="0" fontId="5" fillId="0" borderId="12" xfId="55" applyFont="1" applyBorder="1">
      <alignment/>
      <protection/>
    </xf>
    <xf numFmtId="0" fontId="5" fillId="0" borderId="13" xfId="55" applyFont="1" applyBorder="1">
      <alignment/>
      <protection/>
    </xf>
    <xf numFmtId="0" fontId="48" fillId="0" borderId="19" xfId="0" applyFont="1" applyBorder="1" applyAlignment="1">
      <alignment/>
    </xf>
    <xf numFmtId="0" fontId="48" fillId="0" borderId="14" xfId="0" applyFont="1" applyBorder="1" applyAlignment="1">
      <alignment horizontal="center"/>
    </xf>
    <xf numFmtId="0" fontId="48" fillId="0" borderId="20" xfId="0" applyFont="1" applyBorder="1" applyAlignment="1">
      <alignment/>
    </xf>
    <xf numFmtId="0" fontId="48" fillId="0" borderId="21" xfId="0" applyFont="1" applyBorder="1" applyAlignment="1">
      <alignment/>
    </xf>
    <xf numFmtId="0" fontId="48" fillId="0" borderId="18" xfId="0" applyFont="1" applyBorder="1" applyAlignment="1" quotePrefix="1">
      <alignment horizontal="center"/>
    </xf>
    <xf numFmtId="0" fontId="48" fillId="0" borderId="22" xfId="0" applyFont="1" applyBorder="1" applyAlignment="1">
      <alignment/>
    </xf>
    <xf numFmtId="0" fontId="47" fillId="0" borderId="0" xfId="0" applyFont="1" applyBorder="1" applyAlignment="1">
      <alignment/>
    </xf>
    <xf numFmtId="0" fontId="47" fillId="0" borderId="12" xfId="0" applyFont="1" applyBorder="1" applyAlignment="1">
      <alignment/>
    </xf>
    <xf numFmtId="0" fontId="47" fillId="0" borderId="21" xfId="0" applyFont="1" applyBorder="1" applyAlignment="1">
      <alignment/>
    </xf>
    <xf numFmtId="0" fontId="48" fillId="0" borderId="23" xfId="0" applyFont="1" applyBorder="1" applyAlignment="1">
      <alignment/>
    </xf>
    <xf numFmtId="0" fontId="48" fillId="0" borderId="24" xfId="0" applyFont="1" applyBorder="1" applyAlignment="1">
      <alignment/>
    </xf>
    <xf numFmtId="0" fontId="5" fillId="0" borderId="23" xfId="55" applyFont="1" applyBorder="1">
      <alignment/>
      <protection/>
    </xf>
    <xf numFmtId="0" fontId="5" fillId="0" borderId="0" xfId="55" applyFont="1" applyBorder="1">
      <alignment/>
      <protection/>
    </xf>
    <xf numFmtId="0" fontId="5" fillId="0" borderId="17" xfId="55" applyFont="1" applyBorder="1">
      <alignment/>
      <protection/>
    </xf>
    <xf numFmtId="0" fontId="47" fillId="0" borderId="22" xfId="0" applyFont="1" applyBorder="1" applyAlignment="1">
      <alignment/>
    </xf>
    <xf numFmtId="0" fontId="47" fillId="0" borderId="15" xfId="0" applyFont="1" applyBorder="1" applyAlignment="1">
      <alignment horizontal="center"/>
    </xf>
    <xf numFmtId="0" fontId="47" fillId="0" borderId="0" xfId="0" applyFont="1" applyBorder="1" applyAlignment="1">
      <alignment horizontal="right"/>
    </xf>
    <xf numFmtId="2" fontId="47" fillId="0" borderId="0" xfId="0" applyNumberFormat="1" applyFont="1" applyBorder="1" applyAlignment="1">
      <alignment/>
    </xf>
    <xf numFmtId="0" fontId="47" fillId="0" borderId="0" xfId="0" applyFont="1" applyBorder="1" applyAlignment="1">
      <alignment horizontal="center"/>
    </xf>
    <xf numFmtId="0" fontId="48" fillId="0" borderId="15" xfId="0" applyFont="1" applyBorder="1" applyAlignment="1" quotePrefix="1">
      <alignment horizontal="center"/>
    </xf>
    <xf numFmtId="0" fontId="47" fillId="0" borderId="24" xfId="0" applyFont="1" applyBorder="1" applyAlignment="1">
      <alignment/>
    </xf>
    <xf numFmtId="0" fontId="47" fillId="0" borderId="20" xfId="0" applyFont="1" applyBorder="1" applyAlignment="1">
      <alignment/>
    </xf>
    <xf numFmtId="0" fontId="5" fillId="0" borderId="20" xfId="55" applyFont="1" applyBorder="1">
      <alignment/>
      <protection/>
    </xf>
    <xf numFmtId="0" fontId="47" fillId="0" borderId="14" xfId="0" applyFont="1" applyBorder="1" applyAlignment="1">
      <alignment/>
    </xf>
    <xf numFmtId="0" fontId="47" fillId="0" borderId="17" xfId="0" applyFont="1" applyBorder="1" applyAlignment="1">
      <alignment/>
    </xf>
    <xf numFmtId="0" fontId="47" fillId="0" borderId="0" xfId="0" applyFont="1" applyBorder="1" applyAlignment="1">
      <alignment/>
    </xf>
    <xf numFmtId="0" fontId="47" fillId="0" borderId="21" xfId="0" applyFont="1" applyBorder="1" applyAlignment="1">
      <alignment/>
    </xf>
    <xf numFmtId="0" fontId="47" fillId="0" borderId="23" xfId="0" applyFont="1" applyBorder="1" applyAlignment="1">
      <alignment/>
    </xf>
    <xf numFmtId="0" fontId="47" fillId="0" borderId="15" xfId="0" applyFont="1" applyBorder="1" applyAlignment="1">
      <alignment/>
    </xf>
    <xf numFmtId="164" fontId="48" fillId="0" borderId="0" xfId="0" applyNumberFormat="1" applyFont="1" applyBorder="1" applyAlignment="1">
      <alignment/>
    </xf>
    <xf numFmtId="164" fontId="47" fillId="0" borderId="0" xfId="0" applyNumberFormat="1" applyFont="1" applyBorder="1" applyAlignment="1">
      <alignment/>
    </xf>
    <xf numFmtId="0" fontId="47" fillId="0" borderId="10" xfId="0" applyFont="1" applyBorder="1" applyAlignment="1" quotePrefix="1">
      <alignment horizontal="center"/>
    </xf>
    <xf numFmtId="0" fontId="47" fillId="0" borderId="16" xfId="0" applyFont="1" applyBorder="1" applyAlignment="1" quotePrefix="1">
      <alignment horizontal="center"/>
    </xf>
    <xf numFmtId="164" fontId="48" fillId="0" borderId="0" xfId="0" applyNumberFormat="1" applyFont="1" applyAlignment="1">
      <alignment/>
    </xf>
    <xf numFmtId="164" fontId="48" fillId="0" borderId="11" xfId="0" applyNumberFormat="1" applyFont="1" applyBorder="1" applyAlignment="1">
      <alignment horizontal="center"/>
    </xf>
    <xf numFmtId="164" fontId="48" fillId="0" borderId="12" xfId="0" applyNumberFormat="1" applyFont="1" applyBorder="1" applyAlignment="1">
      <alignment horizontal="center"/>
    </xf>
    <xf numFmtId="164" fontId="48" fillId="0" borderId="13" xfId="0" applyNumberFormat="1" applyFont="1" applyBorder="1" applyAlignment="1">
      <alignment horizontal="center"/>
    </xf>
    <xf numFmtId="0" fontId="48" fillId="0" borderId="16" xfId="0" applyFont="1" applyBorder="1" applyAlignment="1">
      <alignment horizontal="center"/>
    </xf>
    <xf numFmtId="0" fontId="48" fillId="0" borderId="24" xfId="0" applyFont="1" applyBorder="1" applyAlignment="1">
      <alignment horizontal="center"/>
    </xf>
    <xf numFmtId="0" fontId="48" fillId="0" borderId="15" xfId="0" applyFont="1" applyBorder="1" applyAlignment="1">
      <alignment horizontal="center"/>
    </xf>
    <xf numFmtId="0" fontId="48" fillId="0" borderId="21" xfId="0" applyFont="1" applyBorder="1" applyAlignment="1">
      <alignment horizontal="center"/>
    </xf>
    <xf numFmtId="0" fontId="48" fillId="0" borderId="19" xfId="0" applyFont="1" applyBorder="1" applyAlignment="1">
      <alignment horizontal="center"/>
    </xf>
    <xf numFmtId="0" fontId="47" fillId="0" borderId="18" xfId="0" applyFont="1" applyBorder="1" applyAlignment="1">
      <alignment horizontal="center"/>
    </xf>
    <xf numFmtId="0" fontId="48" fillId="0" borderId="10" xfId="0" applyFont="1" applyBorder="1" applyAlignment="1">
      <alignment horizontal="center"/>
    </xf>
    <xf numFmtId="0" fontId="48" fillId="0" borderId="23" xfId="0" applyFont="1" applyBorder="1" applyAlignment="1">
      <alignment horizontal="center"/>
    </xf>
    <xf numFmtId="0" fontId="48" fillId="0" borderId="0" xfId="0" applyFont="1" applyBorder="1" applyAlignment="1">
      <alignment horizontal="center"/>
    </xf>
    <xf numFmtId="0" fontId="48" fillId="0" borderId="18" xfId="0" applyFont="1" applyBorder="1" applyAlignment="1">
      <alignment horizontal="center"/>
    </xf>
    <xf numFmtId="0" fontId="48" fillId="0" borderId="22" xfId="0" applyFont="1" applyBorder="1" applyAlignment="1">
      <alignment horizontal="center"/>
    </xf>
    <xf numFmtId="0" fontId="48" fillId="0" borderId="17" xfId="0" applyFont="1" applyBorder="1" applyAlignment="1">
      <alignment horizontal="center"/>
    </xf>
    <xf numFmtId="0" fontId="47" fillId="0" borderId="17" xfId="0" applyFont="1" applyBorder="1" applyAlignment="1">
      <alignment horizontal="center"/>
    </xf>
    <xf numFmtId="0" fontId="47" fillId="0" borderId="14" xfId="0" applyFont="1" applyBorder="1" applyAlignment="1">
      <alignment horizontal="center"/>
    </xf>
    <xf numFmtId="0" fontId="47" fillId="0" borderId="16" xfId="0" applyFont="1" applyBorder="1" applyAlignment="1">
      <alignment horizontal="center"/>
    </xf>
    <xf numFmtId="0" fontId="47" fillId="0" borderId="23" xfId="0" applyFont="1" applyBorder="1" applyAlignment="1">
      <alignment horizontal="center"/>
    </xf>
    <xf numFmtId="1" fontId="48" fillId="0" borderId="12" xfId="0" applyNumberFormat="1" applyFont="1" applyBorder="1" applyAlignment="1">
      <alignment horizontal="center"/>
    </xf>
    <xf numFmtId="0" fontId="48" fillId="0" borderId="15" xfId="0" applyFont="1" applyBorder="1" applyAlignment="1">
      <alignment horizontal="right"/>
    </xf>
    <xf numFmtId="0" fontId="49" fillId="0" borderId="0" xfId="0" applyFont="1" applyBorder="1" applyAlignment="1">
      <alignment/>
    </xf>
    <xf numFmtId="0" fontId="49" fillId="0" borderId="0" xfId="0" applyFont="1" applyAlignment="1">
      <alignment/>
    </xf>
    <xf numFmtId="0" fontId="47" fillId="0" borderId="0" xfId="0" applyFont="1" applyAlignment="1">
      <alignment horizontal="center"/>
    </xf>
    <xf numFmtId="0" fontId="50" fillId="0" borderId="10" xfId="0" applyFont="1" applyBorder="1" applyAlignment="1">
      <alignment horizontal="center"/>
    </xf>
    <xf numFmtId="0" fontId="51" fillId="0" borderId="19" xfId="0" applyFont="1" applyBorder="1" applyAlignment="1">
      <alignment/>
    </xf>
    <xf numFmtId="0" fontId="50" fillId="0" borderId="14" xfId="0" applyFont="1" applyBorder="1" applyAlignment="1">
      <alignment horizontal="center"/>
    </xf>
    <xf numFmtId="0" fontId="50" fillId="0" borderId="14" xfId="0" applyFont="1" applyBorder="1" applyAlignment="1">
      <alignment/>
    </xf>
    <xf numFmtId="0" fontId="51" fillId="0" borderId="20" xfId="0" applyFont="1" applyBorder="1" applyAlignment="1">
      <alignment/>
    </xf>
    <xf numFmtId="0" fontId="50" fillId="0" borderId="11" xfId="0" applyFont="1" applyBorder="1" applyAlignment="1">
      <alignment horizontal="center"/>
    </xf>
    <xf numFmtId="0" fontId="51" fillId="0" borderId="14" xfId="0" applyFont="1" applyBorder="1" applyAlignment="1">
      <alignment/>
    </xf>
    <xf numFmtId="0" fontId="50" fillId="0" borderId="12" xfId="0" applyFont="1" applyBorder="1" applyAlignment="1">
      <alignment horizontal="center"/>
    </xf>
    <xf numFmtId="0" fontId="50" fillId="0" borderId="13" xfId="0" applyFont="1" applyBorder="1" applyAlignment="1">
      <alignment horizontal="center"/>
    </xf>
    <xf numFmtId="0" fontId="51" fillId="0" borderId="16" xfId="0" applyFont="1" applyBorder="1" applyAlignment="1">
      <alignment/>
    </xf>
    <xf numFmtId="0" fontId="50" fillId="0" borderId="23" xfId="0" applyFont="1" applyBorder="1" applyAlignment="1">
      <alignment horizontal="center"/>
    </xf>
    <xf numFmtId="0" fontId="50" fillId="0" borderId="23" xfId="0" applyFont="1" applyBorder="1" applyAlignment="1">
      <alignment/>
    </xf>
    <xf numFmtId="0" fontId="51" fillId="0" borderId="24" xfId="0" applyFont="1" applyBorder="1" applyAlignment="1">
      <alignment/>
    </xf>
    <xf numFmtId="0" fontId="51" fillId="0" borderId="15" xfId="0" applyFont="1" applyBorder="1" applyAlignment="1">
      <alignment/>
    </xf>
    <xf numFmtId="0" fontId="50" fillId="0" borderId="0" xfId="0" applyFont="1" applyBorder="1" applyAlignment="1">
      <alignment horizontal="center"/>
    </xf>
    <xf numFmtId="0" fontId="50" fillId="0" borderId="0" xfId="0" applyFont="1" applyBorder="1" applyAlignment="1">
      <alignment/>
    </xf>
    <xf numFmtId="0" fontId="51" fillId="0" borderId="21" xfId="0" applyFont="1" applyBorder="1" applyAlignment="1">
      <alignment/>
    </xf>
    <xf numFmtId="0" fontId="52" fillId="0" borderId="19" xfId="0" applyFont="1" applyBorder="1" applyAlignment="1">
      <alignment horizontal="center"/>
    </xf>
    <xf numFmtId="0" fontId="52" fillId="0" borderId="14" xfId="0" applyFont="1" applyBorder="1" applyAlignment="1">
      <alignment horizontal="center"/>
    </xf>
    <xf numFmtId="0" fontId="52" fillId="0" borderId="20" xfId="0" applyFont="1" applyBorder="1" applyAlignment="1">
      <alignment horizontal="center"/>
    </xf>
    <xf numFmtId="0" fontId="50" fillId="0" borderId="21" xfId="0" applyFont="1" applyBorder="1" applyAlignment="1">
      <alignment/>
    </xf>
    <xf numFmtId="0" fontId="53" fillId="0" borderId="15" xfId="0" applyFont="1" applyBorder="1" applyAlignment="1">
      <alignment/>
    </xf>
    <xf numFmtId="0" fontId="53" fillId="0" borderId="0" xfId="0" applyFont="1" applyBorder="1" applyAlignment="1">
      <alignment/>
    </xf>
    <xf numFmtId="0" fontId="53" fillId="0" borderId="0" xfId="0" applyFont="1" applyBorder="1" applyAlignment="1">
      <alignment/>
    </xf>
    <xf numFmtId="0" fontId="53" fillId="0" borderId="21" xfId="0" applyFont="1" applyBorder="1" applyAlignment="1">
      <alignment/>
    </xf>
    <xf numFmtId="0" fontId="50" fillId="0" borderId="15" xfId="0" applyFont="1" applyBorder="1" applyAlignment="1">
      <alignment/>
    </xf>
    <xf numFmtId="0" fontId="50" fillId="0" borderId="20" xfId="0" applyFont="1" applyBorder="1" applyAlignment="1">
      <alignment/>
    </xf>
    <xf numFmtId="0" fontId="52" fillId="0" borderId="11" xfId="0" applyFont="1" applyBorder="1" applyAlignment="1">
      <alignment/>
    </xf>
    <xf numFmtId="0" fontId="50" fillId="0" borderId="19" xfId="0" applyFont="1" applyBorder="1" applyAlignment="1">
      <alignment horizontal="left"/>
    </xf>
    <xf numFmtId="0" fontId="52" fillId="0" borderId="0" xfId="0" applyFont="1" applyBorder="1" applyAlignment="1">
      <alignment/>
    </xf>
    <xf numFmtId="0" fontId="52" fillId="0" borderId="10" xfId="0" applyFont="1" applyBorder="1" applyAlignment="1">
      <alignment horizontal="center"/>
    </xf>
    <xf numFmtId="0" fontId="50" fillId="0" borderId="14" xfId="0" applyFont="1" applyBorder="1" applyAlignment="1">
      <alignment horizontal="left"/>
    </xf>
    <xf numFmtId="0" fontId="50" fillId="0" borderId="18" xfId="0" applyFont="1" applyBorder="1" applyAlignment="1">
      <alignment horizontal="left"/>
    </xf>
    <xf numFmtId="0" fontId="50" fillId="0" borderId="17" xfId="0" applyFont="1" applyBorder="1" applyAlignment="1">
      <alignment horizontal="center"/>
    </xf>
    <xf numFmtId="0" fontId="50" fillId="0" borderId="17" xfId="0" applyFont="1" applyBorder="1" applyAlignment="1">
      <alignment horizontal="left"/>
    </xf>
    <xf numFmtId="0" fontId="50" fillId="0" borderId="17" xfId="0" applyFont="1" applyBorder="1" applyAlignment="1">
      <alignment/>
    </xf>
    <xf numFmtId="0" fontId="50" fillId="0" borderId="22" xfId="0" applyFont="1" applyBorder="1" applyAlignment="1">
      <alignment/>
    </xf>
    <xf numFmtId="0" fontId="53" fillId="0" borderId="18" xfId="0" applyFont="1" applyBorder="1" applyAlignment="1">
      <alignment/>
    </xf>
    <xf numFmtId="0" fontId="52" fillId="0" borderId="17" xfId="0" applyFont="1" applyBorder="1" applyAlignment="1">
      <alignment/>
    </xf>
    <xf numFmtId="0" fontId="53" fillId="0" borderId="17" xfId="0" applyFont="1" applyBorder="1" applyAlignment="1">
      <alignment/>
    </xf>
    <xf numFmtId="0" fontId="53" fillId="0" borderId="22" xfId="0" applyFont="1" applyBorder="1" applyAlignment="1">
      <alignment/>
    </xf>
    <xf numFmtId="0" fontId="50" fillId="0" borderId="16" xfId="0" applyFont="1" applyBorder="1" applyAlignment="1">
      <alignment horizontal="left"/>
    </xf>
    <xf numFmtId="0" fontId="50" fillId="0" borderId="23" xfId="0" applyFont="1" applyBorder="1" applyAlignment="1">
      <alignment horizontal="left"/>
    </xf>
    <xf numFmtId="0" fontId="50" fillId="0" borderId="15" xfId="0" applyFont="1" applyBorder="1" applyAlignment="1">
      <alignment horizontal="left"/>
    </xf>
    <xf numFmtId="0" fontId="50" fillId="0" borderId="0" xfId="0" applyFont="1" applyBorder="1" applyAlignment="1">
      <alignment horizontal="left"/>
    </xf>
    <xf numFmtId="0" fontId="53" fillId="0" borderId="23" xfId="0" applyFont="1" applyBorder="1" applyAlignment="1">
      <alignment horizontal="right"/>
    </xf>
    <xf numFmtId="0" fontId="53" fillId="0" borderId="11" xfId="0" applyFont="1" applyBorder="1" applyAlignment="1">
      <alignment horizontal="right"/>
    </xf>
    <xf numFmtId="164" fontId="53" fillId="0" borderId="11" xfId="0" applyNumberFormat="1" applyFont="1" applyBorder="1" applyAlignment="1">
      <alignment horizontal="right"/>
    </xf>
    <xf numFmtId="0" fontId="53" fillId="0" borderId="11" xfId="0" applyFont="1" applyBorder="1" applyAlignment="1">
      <alignment horizontal="center"/>
    </xf>
    <xf numFmtId="164" fontId="53" fillId="0" borderId="10" xfId="0" applyNumberFormat="1" applyFont="1" applyBorder="1" applyAlignment="1">
      <alignment horizontal="right"/>
    </xf>
    <xf numFmtId="2" fontId="53" fillId="0" borderId="10" xfId="0" applyNumberFormat="1" applyFont="1" applyBorder="1" applyAlignment="1">
      <alignment horizontal="right"/>
    </xf>
    <xf numFmtId="2" fontId="53" fillId="0" borderId="11" xfId="0" applyNumberFormat="1" applyFont="1" applyBorder="1" applyAlignment="1">
      <alignment horizontal="right"/>
    </xf>
    <xf numFmtId="0" fontId="53" fillId="0" borderId="24" xfId="0" applyFont="1" applyBorder="1" applyAlignment="1">
      <alignment horizontal="right"/>
    </xf>
    <xf numFmtId="0" fontId="53" fillId="0" borderId="10" xfId="0" applyFont="1" applyBorder="1" applyAlignment="1">
      <alignment horizontal="right"/>
    </xf>
    <xf numFmtId="0" fontId="53" fillId="0" borderId="19" xfId="0" applyFont="1" applyBorder="1" applyAlignment="1">
      <alignment horizontal="right"/>
    </xf>
    <xf numFmtId="164" fontId="53" fillId="0" borderId="10" xfId="0" applyNumberFormat="1" applyFont="1" applyBorder="1" applyAlignment="1">
      <alignment/>
    </xf>
    <xf numFmtId="0" fontId="52" fillId="0" borderId="10" xfId="0" applyFont="1" applyBorder="1" applyAlignment="1">
      <alignment horizontal="right"/>
    </xf>
    <xf numFmtId="164" fontId="52" fillId="0" borderId="10" xfId="0" applyNumberFormat="1" applyFont="1" applyBorder="1" applyAlignment="1">
      <alignment horizontal="right"/>
    </xf>
    <xf numFmtId="2" fontId="52" fillId="0" borderId="10" xfId="0" applyNumberFormat="1" applyFont="1" applyBorder="1" applyAlignment="1">
      <alignment horizontal="right"/>
    </xf>
    <xf numFmtId="0" fontId="52" fillId="0" borderId="10" xfId="0" applyFont="1" applyBorder="1" applyAlignment="1">
      <alignment/>
    </xf>
    <xf numFmtId="0" fontId="52" fillId="0" borderId="19" xfId="0" applyFont="1" applyBorder="1" applyAlignment="1">
      <alignment horizontal="right"/>
    </xf>
    <xf numFmtId="164" fontId="52" fillId="0" borderId="10" xfId="0" applyNumberFormat="1" applyFont="1" applyBorder="1" applyAlignment="1">
      <alignment/>
    </xf>
    <xf numFmtId="0" fontId="51" fillId="0" borderId="0" xfId="0" applyFont="1" applyAlignment="1">
      <alignment/>
    </xf>
    <xf numFmtId="0" fontId="53" fillId="0" borderId="10" xfId="0" applyFont="1" applyBorder="1" applyAlignment="1">
      <alignment horizontal="center"/>
    </xf>
    <xf numFmtId="0" fontId="53" fillId="0" borderId="10" xfId="0" applyFont="1" applyBorder="1" applyAlignment="1">
      <alignment/>
    </xf>
    <xf numFmtId="164" fontId="52" fillId="0" borderId="10" xfId="0" applyNumberFormat="1" applyFont="1" applyBorder="1" applyAlignment="1">
      <alignment/>
    </xf>
    <xf numFmtId="0" fontId="52" fillId="0" borderId="23" xfId="0" applyFont="1" applyBorder="1" applyAlignment="1">
      <alignment horizontal="right"/>
    </xf>
    <xf numFmtId="0" fontId="52" fillId="0" borderId="11" xfId="0" applyFont="1" applyBorder="1" applyAlignment="1">
      <alignment horizontal="center"/>
    </xf>
    <xf numFmtId="2" fontId="52" fillId="0" borderId="10" xfId="0" applyNumberFormat="1" applyFont="1" applyBorder="1" applyAlignment="1">
      <alignment/>
    </xf>
    <xf numFmtId="164" fontId="53" fillId="0" borderId="10" xfId="0" applyNumberFormat="1" applyFont="1" applyBorder="1" applyAlignment="1">
      <alignment/>
    </xf>
    <xf numFmtId="2" fontId="53" fillId="0" borderId="10" xfId="0" applyNumberFormat="1" applyFont="1" applyBorder="1" applyAlignment="1">
      <alignment/>
    </xf>
    <xf numFmtId="0" fontId="53" fillId="0" borderId="12" xfId="0" applyFont="1" applyBorder="1" applyAlignment="1">
      <alignment horizontal="center"/>
    </xf>
    <xf numFmtId="0" fontId="53" fillId="0" borderId="12" xfId="0" applyFont="1" applyBorder="1" applyAlignment="1">
      <alignment/>
    </xf>
    <xf numFmtId="164" fontId="53" fillId="0" borderId="12" xfId="0" applyNumberFormat="1" applyFont="1" applyBorder="1" applyAlignment="1">
      <alignment/>
    </xf>
    <xf numFmtId="0" fontId="53" fillId="0" borderId="0" xfId="0" applyFont="1" applyBorder="1" applyAlignment="1">
      <alignment horizontal="right"/>
    </xf>
    <xf numFmtId="0" fontId="53" fillId="0" borderId="0" xfId="0" applyFont="1" applyBorder="1" applyAlignment="1">
      <alignment horizontal="center"/>
    </xf>
    <xf numFmtId="2" fontId="53" fillId="0" borderId="12" xfId="0" applyNumberFormat="1" applyFont="1" applyBorder="1" applyAlignment="1">
      <alignment/>
    </xf>
    <xf numFmtId="0" fontId="53" fillId="0" borderId="13" xfId="0" applyFont="1" applyBorder="1" applyAlignment="1">
      <alignment horizontal="center"/>
    </xf>
    <xf numFmtId="0" fontId="53" fillId="0" borderId="13" xfId="0" applyFont="1" applyBorder="1" applyAlignment="1">
      <alignment/>
    </xf>
    <xf numFmtId="164" fontId="53" fillId="0" borderId="13" xfId="0" applyNumberFormat="1" applyFont="1" applyBorder="1" applyAlignment="1">
      <alignment/>
    </xf>
    <xf numFmtId="2" fontId="53" fillId="0" borderId="13" xfId="0" applyNumberFormat="1" applyFont="1" applyBorder="1" applyAlignment="1">
      <alignment/>
    </xf>
    <xf numFmtId="0" fontId="52" fillId="0" borderId="20" xfId="0" applyFont="1" applyBorder="1" applyAlignment="1">
      <alignment horizontal="right"/>
    </xf>
    <xf numFmtId="164" fontId="53" fillId="0" borderId="0" xfId="0" applyNumberFormat="1" applyFont="1" applyBorder="1" applyAlignment="1">
      <alignment/>
    </xf>
    <xf numFmtId="2" fontId="53" fillId="0" borderId="0" xfId="0" applyNumberFormat="1" applyFont="1" applyBorder="1" applyAlignment="1">
      <alignment/>
    </xf>
    <xf numFmtId="0" fontId="52" fillId="0" borderId="12" xfId="0" applyFont="1" applyBorder="1" applyAlignment="1">
      <alignment horizontal="center"/>
    </xf>
    <xf numFmtId="0" fontId="52" fillId="0" borderId="0" xfId="0" applyFont="1" applyBorder="1" applyAlignment="1">
      <alignment/>
    </xf>
    <xf numFmtId="0" fontId="52" fillId="0" borderId="12" xfId="0" applyFont="1" applyBorder="1" applyAlignment="1">
      <alignment/>
    </xf>
    <xf numFmtId="164" fontId="52" fillId="0" borderId="0" xfId="0" applyNumberFormat="1" applyFont="1" applyBorder="1" applyAlignment="1">
      <alignment/>
    </xf>
    <xf numFmtId="2" fontId="52" fillId="0" borderId="0" xfId="0" applyNumberFormat="1" applyFont="1" applyBorder="1" applyAlignment="1">
      <alignment/>
    </xf>
    <xf numFmtId="0" fontId="52" fillId="0" borderId="21" xfId="0" applyFont="1" applyBorder="1" applyAlignment="1">
      <alignment/>
    </xf>
    <xf numFmtId="0" fontId="53" fillId="0" borderId="23" xfId="0" applyFont="1" applyBorder="1" applyAlignment="1">
      <alignment horizontal="center"/>
    </xf>
    <xf numFmtId="0" fontId="53" fillId="0" borderId="11" xfId="0" applyFont="1" applyBorder="1" applyAlignment="1">
      <alignment/>
    </xf>
    <xf numFmtId="0" fontId="53" fillId="0" borderId="23" xfId="0" applyFont="1" applyBorder="1" applyAlignment="1">
      <alignment/>
    </xf>
    <xf numFmtId="0" fontId="53" fillId="0" borderId="16" xfId="0" applyFont="1" applyBorder="1" applyAlignment="1">
      <alignment/>
    </xf>
    <xf numFmtId="164" fontId="53" fillId="0" borderId="16" xfId="0" applyNumberFormat="1" applyFont="1" applyBorder="1" applyAlignment="1">
      <alignment/>
    </xf>
    <xf numFmtId="164" fontId="53" fillId="0" borderId="24" xfId="0" applyNumberFormat="1" applyFont="1" applyBorder="1" applyAlignment="1">
      <alignment/>
    </xf>
    <xf numFmtId="2" fontId="53" fillId="0" borderId="11" xfId="0" applyNumberFormat="1" applyFont="1" applyBorder="1" applyAlignment="1">
      <alignment/>
    </xf>
    <xf numFmtId="0" fontId="53" fillId="0" borderId="24" xfId="0" applyFont="1" applyBorder="1" applyAlignment="1">
      <alignment/>
    </xf>
    <xf numFmtId="164" fontId="53" fillId="0" borderId="15" xfId="0" applyNumberFormat="1" applyFont="1" applyBorder="1" applyAlignment="1">
      <alignment/>
    </xf>
    <xf numFmtId="164" fontId="53" fillId="0" borderId="21" xfId="0" applyNumberFormat="1" applyFont="1" applyBorder="1" applyAlignment="1">
      <alignment/>
    </xf>
    <xf numFmtId="0" fontId="53" fillId="0" borderId="15" xfId="0" applyFont="1" applyBorder="1" applyAlignment="1">
      <alignment horizontal="center"/>
    </xf>
    <xf numFmtId="0" fontId="53" fillId="0" borderId="21" xfId="0" applyFont="1" applyBorder="1" applyAlignment="1">
      <alignment horizontal="center"/>
    </xf>
    <xf numFmtId="0" fontId="53" fillId="0" borderId="17" xfId="0" applyFont="1" applyBorder="1" applyAlignment="1">
      <alignment horizontal="right"/>
    </xf>
    <xf numFmtId="164" fontId="53" fillId="0" borderId="18" xfId="0" applyNumberFormat="1" applyFont="1" applyBorder="1" applyAlignment="1">
      <alignment/>
    </xf>
    <xf numFmtId="0" fontId="53" fillId="0" borderId="13" xfId="0" applyFont="1" applyBorder="1" applyAlignment="1">
      <alignment horizontal="right"/>
    </xf>
    <xf numFmtId="164" fontId="53" fillId="0" borderId="22" xfId="0" applyNumberFormat="1" applyFont="1" applyBorder="1" applyAlignment="1">
      <alignment/>
    </xf>
    <xf numFmtId="0" fontId="53" fillId="0" borderId="17" xfId="0" applyFont="1" applyBorder="1" applyAlignment="1">
      <alignment horizontal="center"/>
    </xf>
    <xf numFmtId="2" fontId="53" fillId="0" borderId="17" xfId="0" applyNumberFormat="1" applyFont="1" applyBorder="1" applyAlignment="1">
      <alignment/>
    </xf>
    <xf numFmtId="164" fontId="52" fillId="0" borderId="22" xfId="0" applyNumberFormat="1" applyFont="1" applyBorder="1" applyAlignment="1">
      <alignment/>
    </xf>
    <xf numFmtId="0" fontId="53" fillId="0" borderId="19" xfId="0" applyFont="1" applyBorder="1" applyAlignment="1">
      <alignment/>
    </xf>
    <xf numFmtId="0" fontId="53" fillId="0" borderId="19" xfId="0" applyFont="1" applyBorder="1" applyAlignment="1">
      <alignment horizontal="center"/>
    </xf>
    <xf numFmtId="0" fontId="53" fillId="0" borderId="20" xfId="0" applyFont="1" applyBorder="1" applyAlignment="1">
      <alignment horizontal="center"/>
    </xf>
    <xf numFmtId="0" fontId="53" fillId="0" borderId="20" xfId="0" applyFont="1" applyBorder="1" applyAlignment="1">
      <alignment/>
    </xf>
    <xf numFmtId="164" fontId="53" fillId="0" borderId="11" xfId="0" applyNumberFormat="1" applyFont="1" applyBorder="1" applyAlignment="1">
      <alignment/>
    </xf>
    <xf numFmtId="0" fontId="52" fillId="0" borderId="13" xfId="0" applyFont="1" applyBorder="1" applyAlignment="1">
      <alignment horizontal="right"/>
    </xf>
    <xf numFmtId="0" fontId="52" fillId="0" borderId="13" xfId="0" applyFont="1" applyBorder="1" applyAlignment="1">
      <alignment/>
    </xf>
    <xf numFmtId="0" fontId="52" fillId="0" borderId="17" xfId="0" applyFont="1" applyBorder="1" applyAlignment="1">
      <alignment/>
    </xf>
    <xf numFmtId="164" fontId="52" fillId="0" borderId="17" xfId="0" applyNumberFormat="1" applyFont="1" applyBorder="1" applyAlignment="1">
      <alignment/>
    </xf>
    <xf numFmtId="0" fontId="52" fillId="0" borderId="17" xfId="0" applyFont="1" applyBorder="1" applyAlignment="1">
      <alignment horizontal="center"/>
    </xf>
    <xf numFmtId="0" fontId="52" fillId="0" borderId="13" xfId="0" applyFont="1" applyBorder="1" applyAlignment="1">
      <alignment horizontal="center"/>
    </xf>
    <xf numFmtId="2" fontId="52" fillId="0" borderId="17" xfId="0" applyNumberFormat="1" applyFont="1" applyBorder="1" applyAlignment="1">
      <alignment/>
    </xf>
    <xf numFmtId="0" fontId="47" fillId="0" borderId="21" xfId="0" applyFont="1" applyBorder="1" applyAlignment="1">
      <alignment horizontal="right"/>
    </xf>
    <xf numFmtId="0" fontId="53" fillId="0" borderId="16" xfId="0" applyFont="1" applyBorder="1" applyAlignment="1">
      <alignment horizontal="center"/>
    </xf>
    <xf numFmtId="0" fontId="52" fillId="0" borderId="19" xfId="0" applyFont="1" applyBorder="1" applyAlignment="1">
      <alignment/>
    </xf>
    <xf numFmtId="0" fontId="52" fillId="0" borderId="18" xfId="0" applyFont="1" applyBorder="1" applyAlignment="1">
      <alignment horizontal="center"/>
    </xf>
    <xf numFmtId="0" fontId="52" fillId="0" borderId="22" xfId="0" applyFont="1" applyBorder="1" applyAlignment="1">
      <alignment horizontal="center"/>
    </xf>
    <xf numFmtId="0" fontId="52" fillId="0" borderId="17" xfId="0" applyFont="1" applyBorder="1" applyAlignment="1">
      <alignment horizontal="center"/>
    </xf>
    <xf numFmtId="0" fontId="52" fillId="0" borderId="19" xfId="0" applyFont="1" applyBorder="1" applyAlignment="1">
      <alignment horizontal="center"/>
    </xf>
    <xf numFmtId="0" fontId="52" fillId="0" borderId="14" xfId="0" applyFont="1" applyBorder="1" applyAlignment="1">
      <alignment horizontal="center"/>
    </xf>
    <xf numFmtId="0" fontId="52" fillId="0" borderId="20" xfId="0" applyFont="1" applyBorder="1" applyAlignment="1">
      <alignment horizontal="center"/>
    </xf>
    <xf numFmtId="0" fontId="51" fillId="0" borderId="19" xfId="0" applyFont="1" applyBorder="1" applyAlignment="1">
      <alignment horizontal="center"/>
    </xf>
    <xf numFmtId="0" fontId="51" fillId="0" borderId="14" xfId="0" applyFont="1" applyBorder="1" applyAlignment="1">
      <alignment horizontal="center"/>
    </xf>
    <xf numFmtId="0" fontId="54" fillId="0" borderId="0" xfId="0" applyFont="1" applyBorder="1" applyAlignment="1">
      <alignment horizontal="right"/>
    </xf>
    <xf numFmtId="0" fontId="55" fillId="0" borderId="15" xfId="0" applyFont="1" applyBorder="1" applyAlignment="1">
      <alignment horizontal="center"/>
    </xf>
    <xf numFmtId="0" fontId="55" fillId="0" borderId="0" xfId="0" applyFont="1" applyBorder="1" applyAlignment="1">
      <alignment horizontal="center"/>
    </xf>
    <xf numFmtId="0" fontId="56" fillId="0" borderId="19" xfId="0" applyFont="1" applyBorder="1" applyAlignment="1">
      <alignment horizontal="center"/>
    </xf>
    <xf numFmtId="0" fontId="56" fillId="0" borderId="14" xfId="0" applyFont="1" applyBorder="1" applyAlignment="1">
      <alignment horizontal="center"/>
    </xf>
    <xf numFmtId="0" fontId="56" fillId="0" borderId="20" xfId="0" applyFont="1" applyBorder="1" applyAlignment="1">
      <alignment horizontal="center"/>
    </xf>
    <xf numFmtId="0" fontId="52" fillId="0" borderId="16" xfId="0" applyFont="1" applyBorder="1" applyAlignment="1">
      <alignment horizontal="center"/>
    </xf>
    <xf numFmtId="0" fontId="52" fillId="0" borderId="23" xfId="0" applyFont="1" applyBorder="1" applyAlignment="1">
      <alignment horizontal="center"/>
    </xf>
    <xf numFmtId="0" fontId="52" fillId="0" borderId="24" xfId="0" applyFont="1" applyBorder="1" applyAlignment="1">
      <alignment horizontal="center"/>
    </xf>
    <xf numFmtId="0" fontId="53" fillId="0" borderId="17" xfId="0" applyFont="1" applyBorder="1" applyAlignment="1">
      <alignment horizontal="center"/>
    </xf>
    <xf numFmtId="0" fontId="53" fillId="0" borderId="10" xfId="0" applyFont="1" applyBorder="1" applyAlignment="1">
      <alignment horizontal="center"/>
    </xf>
    <xf numFmtId="0" fontId="53" fillId="0" borderId="18" xfId="0" applyFont="1" applyBorder="1" applyAlignment="1">
      <alignment horizontal="center"/>
    </xf>
    <xf numFmtId="0" fontId="53" fillId="0" borderId="22" xfId="0" applyFont="1" applyBorder="1" applyAlignment="1">
      <alignment horizontal="center"/>
    </xf>
    <xf numFmtId="0" fontId="53" fillId="0" borderId="16" xfId="0" applyFont="1" applyBorder="1" applyAlignment="1">
      <alignment horizontal="center"/>
    </xf>
    <xf numFmtId="0" fontId="53" fillId="0" borderId="24" xfId="0" applyFont="1" applyBorder="1" applyAlignment="1">
      <alignment horizontal="center"/>
    </xf>
    <xf numFmtId="0" fontId="53" fillId="0" borderId="23" xfId="0" applyFont="1" applyBorder="1" applyAlignment="1">
      <alignment horizontal="center"/>
    </xf>
    <xf numFmtId="0" fontId="53" fillId="0" borderId="0" xfId="0" applyFont="1" applyBorder="1" applyAlignment="1">
      <alignment horizontal="center"/>
    </xf>
    <xf numFmtId="0" fontId="53" fillId="0" borderId="19" xfId="0" applyFont="1" applyBorder="1" applyAlignment="1">
      <alignment horizontal="center"/>
    </xf>
    <xf numFmtId="0" fontId="53" fillId="0" borderId="20" xfId="0" applyFont="1" applyBorder="1" applyAlignment="1">
      <alignment horizontal="center"/>
    </xf>
    <xf numFmtId="0" fontId="48" fillId="0" borderId="15" xfId="0" applyFont="1" applyBorder="1" applyAlignment="1">
      <alignment horizontal="center"/>
    </xf>
    <xf numFmtId="0" fontId="48" fillId="0" borderId="0" xfId="0" applyFont="1" applyBorder="1" applyAlignment="1">
      <alignment horizontal="center"/>
    </xf>
    <xf numFmtId="0" fontId="48" fillId="0" borderId="21"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48" fillId="0" borderId="24" xfId="0" applyFont="1" applyBorder="1" applyAlignment="1">
      <alignment horizontal="center"/>
    </xf>
    <xf numFmtId="0" fontId="48" fillId="0" borderId="18" xfId="0" applyFont="1" applyBorder="1" applyAlignment="1">
      <alignment horizontal="center"/>
    </xf>
    <xf numFmtId="0" fontId="48" fillId="0" borderId="22" xfId="0" applyFont="1" applyBorder="1" applyAlignment="1">
      <alignment horizontal="center"/>
    </xf>
    <xf numFmtId="0" fontId="48" fillId="0" borderId="15" xfId="0" applyFont="1" applyBorder="1" applyAlignment="1">
      <alignment horizontal="left"/>
    </xf>
    <xf numFmtId="0" fontId="48" fillId="0" borderId="21" xfId="0" applyFont="1" applyBorder="1" applyAlignment="1">
      <alignment horizontal="left"/>
    </xf>
    <xf numFmtId="0" fontId="47" fillId="0" borderId="19" xfId="0" applyFont="1" applyBorder="1" applyAlignment="1">
      <alignment horizontal="center"/>
    </xf>
    <xf numFmtId="0" fontId="47" fillId="0" borderId="20" xfId="0" applyFont="1" applyBorder="1" applyAlignment="1">
      <alignment horizontal="center"/>
    </xf>
    <xf numFmtId="0" fontId="52" fillId="0" borderId="11" xfId="0" applyFont="1" applyBorder="1" applyAlignment="1">
      <alignment horizontal="center"/>
    </xf>
    <xf numFmtId="0" fontId="48" fillId="0" borderId="16" xfId="0" applyFont="1" applyBorder="1" applyAlignment="1">
      <alignment horizontal="left"/>
    </xf>
    <xf numFmtId="0" fontId="48" fillId="0" borderId="24" xfId="0" applyFont="1" applyBorder="1" applyAlignment="1">
      <alignment horizontal="left"/>
    </xf>
    <xf numFmtId="0" fontId="48" fillId="0" borderId="19" xfId="0" applyFont="1" applyBorder="1" applyAlignment="1">
      <alignment horizontal="left"/>
    </xf>
    <xf numFmtId="0" fontId="48" fillId="0" borderId="20" xfId="0" applyFont="1" applyBorder="1" applyAlignment="1">
      <alignment horizontal="left"/>
    </xf>
    <xf numFmtId="0" fontId="48" fillId="0" borderId="10" xfId="0" applyFont="1" applyBorder="1" applyAlignment="1">
      <alignment horizontal="left"/>
    </xf>
    <xf numFmtId="0" fontId="52" fillId="0" borderId="10" xfId="0" applyFont="1" applyBorder="1" applyAlignment="1">
      <alignment horizontal="center"/>
    </xf>
    <xf numFmtId="0" fontId="53" fillId="0" borderId="15" xfId="0" applyFont="1" applyBorder="1" applyAlignment="1">
      <alignment horizontal="center"/>
    </xf>
    <xf numFmtId="0" fontId="53" fillId="0" borderId="21"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13"/>
  <sheetViews>
    <sheetView tabSelected="1" zoomScalePageLayoutView="0" workbookViewId="0" topLeftCell="F1">
      <selection activeCell="F2" sqref="F2"/>
    </sheetView>
  </sheetViews>
  <sheetFormatPr defaultColWidth="9.140625" defaultRowHeight="15"/>
  <cols>
    <col min="1" max="1" width="4.8515625" style="0" customWidth="1"/>
    <col min="2" max="2" width="23.8515625" style="0" customWidth="1"/>
    <col min="3" max="3" width="10.28125" style="0" customWidth="1"/>
    <col min="4" max="4" width="6.8515625" style="0" customWidth="1"/>
    <col min="5" max="5" width="11.00390625" style="0" customWidth="1"/>
    <col min="6" max="6" width="5.7109375" style="0" customWidth="1"/>
    <col min="7" max="7" width="6.421875" style="0" customWidth="1"/>
    <col min="8" max="8" width="10.57421875" style="0" customWidth="1"/>
    <col min="9" max="9" width="9.421875" style="0" customWidth="1"/>
    <col min="10" max="10" width="9.8515625" style="0" customWidth="1"/>
    <col min="11" max="11" width="4.7109375" style="0" customWidth="1"/>
    <col min="12" max="12" width="10.8515625" style="0" customWidth="1"/>
    <col min="13" max="13" width="9.8515625" style="0" customWidth="1"/>
    <col min="14" max="14" width="7.421875" style="0" customWidth="1"/>
    <col min="15" max="15" width="9.421875" style="0" customWidth="1"/>
    <col min="16" max="16" width="4.421875" style="0" customWidth="1"/>
    <col min="17" max="17" width="6.421875" style="0" customWidth="1"/>
    <col min="18" max="18" width="10.00390625" style="0" customWidth="1"/>
    <col min="19" max="19" width="8.421875" style="0" customWidth="1"/>
    <col min="20" max="20" width="10.7109375" style="0" customWidth="1"/>
  </cols>
  <sheetData>
    <row r="1" spans="1:4" s="20" customFormat="1" ht="10.5">
      <c r="A1" s="6"/>
      <c r="D1" s="6"/>
    </row>
    <row r="2" spans="1:20" s="20" customFormat="1" ht="10.5">
      <c r="A2" s="15"/>
      <c r="B2" s="36"/>
      <c r="C2" s="36"/>
      <c r="D2" s="71"/>
      <c r="E2" s="36"/>
      <c r="F2" s="36"/>
      <c r="G2" s="36"/>
      <c r="H2" s="36"/>
      <c r="I2" s="36"/>
      <c r="J2" s="36"/>
      <c r="K2" s="36"/>
      <c r="L2" s="36"/>
      <c r="M2" s="36"/>
      <c r="N2" s="36"/>
      <c r="O2" s="36"/>
      <c r="P2" s="36"/>
      <c r="Q2" s="36"/>
      <c r="R2" s="36"/>
      <c r="S2" s="36"/>
      <c r="T2" s="37"/>
    </row>
    <row r="3" spans="1:20" s="20" customFormat="1" ht="12.75">
      <c r="A3" s="14"/>
      <c r="B3" s="13"/>
      <c r="C3" s="13"/>
      <c r="D3" s="72"/>
      <c r="E3" s="13"/>
      <c r="F3" s="13"/>
      <c r="G3" s="13"/>
      <c r="H3" s="13"/>
      <c r="I3" s="13"/>
      <c r="J3" s="13"/>
      <c r="K3" s="13"/>
      <c r="L3" s="13"/>
      <c r="M3" s="13"/>
      <c r="N3" s="13"/>
      <c r="O3" s="217" t="s">
        <v>303</v>
      </c>
      <c r="P3" s="217"/>
      <c r="Q3" s="217"/>
      <c r="R3" s="13"/>
      <c r="S3" s="13"/>
      <c r="T3" s="30"/>
    </row>
    <row r="4" spans="1:20" s="20" customFormat="1" ht="14.25">
      <c r="A4" s="218" t="s">
        <v>0</v>
      </c>
      <c r="B4" s="219"/>
      <c r="C4" s="219"/>
      <c r="D4" s="219"/>
      <c r="E4" s="219"/>
      <c r="F4" s="219"/>
      <c r="G4" s="219"/>
      <c r="H4" s="219"/>
      <c r="I4" s="219"/>
      <c r="J4" s="219"/>
      <c r="K4" s="219"/>
      <c r="L4" s="219"/>
      <c r="M4" s="219"/>
      <c r="N4" s="219"/>
      <c r="O4" s="219"/>
      <c r="P4" s="219"/>
      <c r="Q4" s="219"/>
      <c r="R4" s="219"/>
      <c r="S4" s="219"/>
      <c r="T4" s="30"/>
    </row>
    <row r="5" spans="1:20" s="20" customFormat="1" ht="10.5">
      <c r="A5" s="14"/>
      <c r="B5" s="13"/>
      <c r="C5" s="13"/>
      <c r="D5" s="72"/>
      <c r="E5" s="13"/>
      <c r="F5" s="13"/>
      <c r="G5" s="13"/>
      <c r="H5" s="13"/>
      <c r="I5" s="13"/>
      <c r="J5" s="13"/>
      <c r="K5" s="13"/>
      <c r="L5" s="13"/>
      <c r="M5" s="13"/>
      <c r="N5" s="13"/>
      <c r="O5" s="13"/>
      <c r="P5" s="13"/>
      <c r="Q5" s="13"/>
      <c r="R5" s="13"/>
      <c r="S5" s="13"/>
      <c r="T5" s="30"/>
    </row>
    <row r="6" spans="1:20" s="20" customFormat="1" ht="10.5">
      <c r="A6" s="14"/>
      <c r="B6" s="13"/>
      <c r="C6" s="13"/>
      <c r="D6" s="72"/>
      <c r="E6" s="13"/>
      <c r="F6" s="13"/>
      <c r="G6" s="13"/>
      <c r="H6" s="13"/>
      <c r="I6" s="13"/>
      <c r="J6" s="13"/>
      <c r="K6" s="13"/>
      <c r="L6" s="13"/>
      <c r="M6" s="13"/>
      <c r="N6" s="13"/>
      <c r="O6" s="13"/>
      <c r="P6" s="13"/>
      <c r="Q6" s="13"/>
      <c r="R6" s="13"/>
      <c r="S6" s="13"/>
      <c r="T6" s="30"/>
    </row>
    <row r="7" spans="1:20" s="20" customFormat="1" ht="14.25">
      <c r="A7" s="81"/>
      <c r="B7" s="85">
        <v>1</v>
      </c>
      <c r="C7" s="86" t="s">
        <v>1</v>
      </c>
      <c r="D7" s="87"/>
      <c r="E7" s="88"/>
      <c r="F7" s="88"/>
      <c r="G7" s="88"/>
      <c r="H7" s="88"/>
      <c r="I7" s="88"/>
      <c r="J7" s="88"/>
      <c r="K7" s="88"/>
      <c r="L7" s="89"/>
      <c r="M7" s="220" t="s">
        <v>2</v>
      </c>
      <c r="N7" s="221"/>
      <c r="O7" s="221"/>
      <c r="P7" s="221"/>
      <c r="Q7" s="221"/>
      <c r="R7" s="221"/>
      <c r="S7" s="222"/>
      <c r="T7" s="53"/>
    </row>
    <row r="8" spans="1:20" s="20" customFormat="1" ht="12" customHeight="1">
      <c r="A8" s="81"/>
      <c r="B8" s="90">
        <v>2</v>
      </c>
      <c r="C8" s="86" t="s">
        <v>3</v>
      </c>
      <c r="D8" s="87"/>
      <c r="E8" s="88"/>
      <c r="F8" s="88"/>
      <c r="G8" s="88"/>
      <c r="H8" s="88"/>
      <c r="I8" s="88"/>
      <c r="J8" s="88"/>
      <c r="K8" s="88"/>
      <c r="L8" s="91"/>
      <c r="M8" s="212" t="s">
        <v>4</v>
      </c>
      <c r="N8" s="214"/>
      <c r="O8" s="212" t="s">
        <v>5</v>
      </c>
      <c r="P8" s="213"/>
      <c r="Q8" s="213"/>
      <c r="R8" s="212" t="s">
        <v>6</v>
      </c>
      <c r="S8" s="214"/>
      <c r="T8" s="53"/>
    </row>
    <row r="9" spans="1:20" s="20" customFormat="1" ht="12.75">
      <c r="A9" s="81"/>
      <c r="B9" s="92"/>
      <c r="C9" s="86" t="s">
        <v>7</v>
      </c>
      <c r="D9" s="87"/>
      <c r="E9" s="88"/>
      <c r="F9" s="88"/>
      <c r="G9" s="88"/>
      <c r="H9" s="88"/>
      <c r="I9" s="88"/>
      <c r="J9" s="88"/>
      <c r="K9" s="88"/>
      <c r="L9" s="89"/>
      <c r="M9" s="212" t="s">
        <v>2</v>
      </c>
      <c r="N9" s="213"/>
      <c r="O9" s="213"/>
      <c r="P9" s="213"/>
      <c r="Q9" s="213"/>
      <c r="R9" s="213"/>
      <c r="S9" s="214"/>
      <c r="T9" s="30"/>
    </row>
    <row r="10" spans="1:20" s="20" customFormat="1" ht="12.75">
      <c r="A10" s="81"/>
      <c r="B10" s="93"/>
      <c r="C10" s="86" t="s">
        <v>8</v>
      </c>
      <c r="D10" s="87"/>
      <c r="E10" s="88"/>
      <c r="F10" s="88"/>
      <c r="G10" s="88"/>
      <c r="H10" s="88"/>
      <c r="I10" s="88"/>
      <c r="J10" s="88"/>
      <c r="K10" s="88"/>
      <c r="L10" s="89"/>
      <c r="M10" s="212" t="s">
        <v>9</v>
      </c>
      <c r="N10" s="213"/>
      <c r="O10" s="213"/>
      <c r="P10" s="213"/>
      <c r="Q10" s="213"/>
      <c r="R10" s="213"/>
      <c r="S10" s="214"/>
      <c r="T10" s="30"/>
    </row>
    <row r="11" spans="1:20" s="20" customFormat="1" ht="12.75">
      <c r="A11" s="81"/>
      <c r="B11" s="90">
        <v>3</v>
      </c>
      <c r="C11" s="94" t="s">
        <v>10</v>
      </c>
      <c r="D11" s="95"/>
      <c r="E11" s="96"/>
      <c r="F11" s="96"/>
      <c r="G11" s="96"/>
      <c r="H11" s="96"/>
      <c r="I11" s="96"/>
      <c r="J11" s="96"/>
      <c r="K11" s="96"/>
      <c r="L11" s="97"/>
      <c r="M11" s="223" t="s">
        <v>11</v>
      </c>
      <c r="N11" s="224"/>
      <c r="O11" s="224"/>
      <c r="P11" s="224"/>
      <c r="Q11" s="224"/>
      <c r="R11" s="224"/>
      <c r="S11" s="225"/>
      <c r="T11" s="30"/>
    </row>
    <row r="12" spans="1:20" s="20" customFormat="1" ht="12.75">
      <c r="A12" s="81"/>
      <c r="B12" s="92"/>
      <c r="C12" s="98"/>
      <c r="D12" s="99"/>
      <c r="E12" s="100"/>
      <c r="F12" s="100"/>
      <c r="G12" s="100"/>
      <c r="H12" s="100"/>
      <c r="I12" s="100"/>
      <c r="J12" s="100"/>
      <c r="K12" s="100"/>
      <c r="L12" s="101"/>
      <c r="M12" s="209" t="s">
        <v>12</v>
      </c>
      <c r="N12" s="211"/>
      <c r="O12" s="211"/>
      <c r="P12" s="211"/>
      <c r="Q12" s="211"/>
      <c r="R12" s="211"/>
      <c r="S12" s="210"/>
      <c r="T12" s="30"/>
    </row>
    <row r="13" spans="1:20" s="20" customFormat="1" ht="12.75">
      <c r="A13" s="81"/>
      <c r="B13" s="93"/>
      <c r="C13" s="86" t="s">
        <v>13</v>
      </c>
      <c r="D13" s="87"/>
      <c r="E13" s="88"/>
      <c r="F13" s="88"/>
      <c r="G13" s="88"/>
      <c r="H13" s="88"/>
      <c r="I13" s="88"/>
      <c r="J13" s="88"/>
      <c r="K13" s="88"/>
      <c r="L13" s="89"/>
      <c r="M13" s="212" t="s">
        <v>14</v>
      </c>
      <c r="N13" s="213"/>
      <c r="O13" s="213"/>
      <c r="P13" s="213"/>
      <c r="Q13" s="213"/>
      <c r="R13" s="213"/>
      <c r="S13" s="214"/>
      <c r="T13" s="30"/>
    </row>
    <row r="14" spans="1:20" s="20" customFormat="1" ht="12.75">
      <c r="A14" s="81"/>
      <c r="B14" s="92"/>
      <c r="C14" s="86" t="s">
        <v>15</v>
      </c>
      <c r="D14" s="87"/>
      <c r="E14" s="88"/>
      <c r="F14" s="88"/>
      <c r="G14" s="88"/>
      <c r="H14" s="88"/>
      <c r="I14" s="88"/>
      <c r="J14" s="88"/>
      <c r="K14" s="88"/>
      <c r="L14" s="89"/>
      <c r="M14" s="102"/>
      <c r="N14" s="103"/>
      <c r="O14" s="213" t="s">
        <v>16</v>
      </c>
      <c r="P14" s="213"/>
      <c r="Q14" s="213"/>
      <c r="R14" s="103"/>
      <c r="S14" s="104"/>
      <c r="T14" s="30"/>
    </row>
    <row r="15" spans="1:20" s="20" customFormat="1" ht="12.75">
      <c r="A15" s="81"/>
      <c r="B15" s="90">
        <v>4</v>
      </c>
      <c r="C15" s="98" t="s">
        <v>304</v>
      </c>
      <c r="D15" s="99"/>
      <c r="E15" s="100"/>
      <c r="F15" s="100"/>
      <c r="G15" s="100"/>
      <c r="H15" s="100"/>
      <c r="I15" s="100"/>
      <c r="J15" s="100"/>
      <c r="K15" s="100"/>
      <c r="L15" s="105"/>
      <c r="M15" s="106"/>
      <c r="N15" s="107"/>
      <c r="O15" s="108"/>
      <c r="P15" s="108"/>
      <c r="Q15" s="107"/>
      <c r="R15" s="107"/>
      <c r="S15" s="109"/>
      <c r="T15" s="30"/>
    </row>
    <row r="16" spans="1:20" s="20" customFormat="1" ht="12.75">
      <c r="A16" s="81"/>
      <c r="B16" s="92"/>
      <c r="C16" s="110" t="s">
        <v>17</v>
      </c>
      <c r="D16" s="99"/>
      <c r="E16" s="100"/>
      <c r="F16" s="100"/>
      <c r="G16" s="100"/>
      <c r="H16" s="100"/>
      <c r="I16" s="100"/>
      <c r="J16" s="100"/>
      <c r="K16" s="100"/>
      <c r="L16" s="105"/>
      <c r="M16" s="106"/>
      <c r="N16" s="107"/>
      <c r="O16" s="108"/>
      <c r="P16" s="108"/>
      <c r="Q16" s="107"/>
      <c r="R16" s="107"/>
      <c r="S16" s="109"/>
      <c r="T16" s="30"/>
    </row>
    <row r="17" spans="1:20" s="20" customFormat="1" ht="15" customHeight="1">
      <c r="A17" s="14"/>
      <c r="B17" s="92"/>
      <c r="C17" s="215" t="s">
        <v>18</v>
      </c>
      <c r="D17" s="216"/>
      <c r="E17" s="216"/>
      <c r="F17" s="216"/>
      <c r="G17" s="216"/>
      <c r="H17" s="216"/>
      <c r="I17" s="216"/>
      <c r="J17" s="216"/>
      <c r="K17" s="216"/>
      <c r="L17" s="111"/>
      <c r="M17" s="106"/>
      <c r="N17" s="212" t="s">
        <v>19</v>
      </c>
      <c r="O17" s="214"/>
      <c r="P17" s="112"/>
      <c r="Q17" s="212" t="s">
        <v>20</v>
      </c>
      <c r="R17" s="214"/>
      <c r="S17" s="109"/>
      <c r="T17" s="30"/>
    </row>
    <row r="18" spans="1:20" s="20" customFormat="1" ht="12.75">
      <c r="A18" s="14"/>
      <c r="B18" s="92"/>
      <c r="C18" s="113" t="s">
        <v>21</v>
      </c>
      <c r="D18" s="87"/>
      <c r="E18" s="88"/>
      <c r="F18" s="88"/>
      <c r="G18" s="88"/>
      <c r="H18" s="88"/>
      <c r="I18" s="88"/>
      <c r="J18" s="88"/>
      <c r="K18" s="88"/>
      <c r="L18" s="111"/>
      <c r="M18" s="106"/>
      <c r="N18" s="114"/>
      <c r="O18" s="114"/>
      <c r="P18" s="115" t="s">
        <v>22</v>
      </c>
      <c r="Q18" s="107"/>
      <c r="R18" s="107"/>
      <c r="S18" s="109"/>
      <c r="T18" s="30"/>
    </row>
    <row r="19" spans="1:20" s="20" customFormat="1" ht="12.75">
      <c r="A19" s="14"/>
      <c r="B19" s="92"/>
      <c r="C19" s="113" t="s">
        <v>23</v>
      </c>
      <c r="D19" s="87"/>
      <c r="E19" s="88"/>
      <c r="F19" s="88"/>
      <c r="G19" s="88"/>
      <c r="H19" s="88"/>
      <c r="I19" s="88"/>
      <c r="J19" s="88"/>
      <c r="K19" s="88"/>
      <c r="L19" s="111"/>
      <c r="M19" s="106"/>
      <c r="N19" s="114"/>
      <c r="O19" s="114"/>
      <c r="P19" s="115" t="s">
        <v>22</v>
      </c>
      <c r="Q19" s="107"/>
      <c r="R19" s="107"/>
      <c r="S19" s="109"/>
      <c r="T19" s="30"/>
    </row>
    <row r="20" spans="1:20" s="20" customFormat="1" ht="12.75">
      <c r="A20" s="14"/>
      <c r="B20" s="92"/>
      <c r="C20" s="113" t="s">
        <v>24</v>
      </c>
      <c r="D20" s="87"/>
      <c r="E20" s="116"/>
      <c r="F20" s="116"/>
      <c r="G20" s="116"/>
      <c r="H20" s="116"/>
      <c r="I20" s="116"/>
      <c r="J20" s="116"/>
      <c r="K20" s="88"/>
      <c r="L20" s="111"/>
      <c r="M20" s="106"/>
      <c r="N20" s="114"/>
      <c r="O20" s="114"/>
      <c r="P20" s="115" t="s">
        <v>22</v>
      </c>
      <c r="Q20" s="107"/>
      <c r="R20" s="107"/>
      <c r="S20" s="109"/>
      <c r="T20" s="30"/>
    </row>
    <row r="21" spans="1:20" s="20" customFormat="1" ht="12.75">
      <c r="A21" s="14"/>
      <c r="B21" s="92"/>
      <c r="C21" s="113" t="s">
        <v>25</v>
      </c>
      <c r="D21" s="87"/>
      <c r="E21" s="116"/>
      <c r="F21" s="116"/>
      <c r="G21" s="116"/>
      <c r="H21" s="116"/>
      <c r="I21" s="116"/>
      <c r="J21" s="116"/>
      <c r="K21" s="88"/>
      <c r="L21" s="111"/>
      <c r="M21" s="106"/>
      <c r="N21" s="114"/>
      <c r="O21" s="114"/>
      <c r="P21" s="115" t="s">
        <v>22</v>
      </c>
      <c r="Q21" s="107"/>
      <c r="R21" s="107"/>
      <c r="S21" s="109"/>
      <c r="T21" s="30"/>
    </row>
    <row r="22" spans="1:20" s="20" customFormat="1" ht="12.75">
      <c r="A22" s="14"/>
      <c r="B22" s="93"/>
      <c r="C22" s="117" t="s">
        <v>26</v>
      </c>
      <c r="D22" s="118"/>
      <c r="E22" s="119"/>
      <c r="F22" s="119"/>
      <c r="G22" s="119"/>
      <c r="H22" s="119"/>
      <c r="I22" s="119"/>
      <c r="J22" s="119"/>
      <c r="K22" s="120"/>
      <c r="L22" s="121"/>
      <c r="M22" s="122"/>
      <c r="N22" s="123"/>
      <c r="O22" s="123"/>
      <c r="P22" s="115" t="s">
        <v>27</v>
      </c>
      <c r="Q22" s="124"/>
      <c r="R22" s="124"/>
      <c r="S22" s="125"/>
      <c r="T22" s="30"/>
    </row>
    <row r="23" spans="1:21" s="20" customFormat="1" ht="12.75">
      <c r="A23" s="14"/>
      <c r="B23" s="126" t="s">
        <v>28</v>
      </c>
      <c r="C23" s="127"/>
      <c r="D23" s="95"/>
      <c r="E23" s="127"/>
      <c r="F23" s="127"/>
      <c r="G23" s="127"/>
      <c r="H23" s="127"/>
      <c r="I23" s="127"/>
      <c r="J23" s="127"/>
      <c r="K23" s="96"/>
      <c r="L23" s="96"/>
      <c r="M23" s="36"/>
      <c r="N23" s="54"/>
      <c r="O23" s="54"/>
      <c r="P23" s="79"/>
      <c r="Q23" s="36"/>
      <c r="R23" s="36"/>
      <c r="S23" s="36"/>
      <c r="T23" s="11"/>
      <c r="U23" s="13"/>
    </row>
    <row r="24" spans="1:21" s="20" customFormat="1" ht="12.75">
      <c r="A24" s="14"/>
      <c r="B24" s="128" t="s">
        <v>29</v>
      </c>
      <c r="C24" s="129"/>
      <c r="D24" s="99"/>
      <c r="E24" s="129"/>
      <c r="F24" s="129"/>
      <c r="G24" s="129"/>
      <c r="H24" s="129"/>
      <c r="I24" s="129"/>
      <c r="J24" s="129"/>
      <c r="K24" s="100"/>
      <c r="L24" s="100"/>
      <c r="M24" s="13"/>
      <c r="N24" s="52"/>
      <c r="O24" s="52"/>
      <c r="P24" s="45"/>
      <c r="Q24" s="13"/>
      <c r="R24" s="13"/>
      <c r="S24" s="13"/>
      <c r="T24" s="11"/>
      <c r="U24" s="13"/>
    </row>
    <row r="25" spans="1:21" s="20" customFormat="1" ht="12.75">
      <c r="A25" s="14"/>
      <c r="B25" s="117" t="s">
        <v>30</v>
      </c>
      <c r="C25" s="119"/>
      <c r="D25" s="118"/>
      <c r="E25" s="119"/>
      <c r="F25" s="119"/>
      <c r="G25" s="119"/>
      <c r="H25" s="119"/>
      <c r="I25" s="119"/>
      <c r="J25" s="119"/>
      <c r="K25" s="120"/>
      <c r="L25" s="120"/>
      <c r="M25" s="16"/>
      <c r="N25" s="51"/>
      <c r="O25" s="51"/>
      <c r="P25" s="76"/>
      <c r="Q25" s="16"/>
      <c r="R25" s="16"/>
      <c r="S25" s="16"/>
      <c r="T25" s="11"/>
      <c r="U25" s="13"/>
    </row>
    <row r="26" spans="1:20" s="20" customFormat="1" ht="12.75">
      <c r="A26" s="18"/>
      <c r="B26" s="85">
        <v>5</v>
      </c>
      <c r="C26" s="113" t="s">
        <v>31</v>
      </c>
      <c r="D26" s="87"/>
      <c r="E26" s="116"/>
      <c r="F26" s="116"/>
      <c r="G26" s="116"/>
      <c r="H26" s="116"/>
      <c r="I26" s="116"/>
      <c r="J26" s="116"/>
      <c r="K26" s="88"/>
      <c r="L26" s="88"/>
      <c r="M26" s="8"/>
      <c r="N26" s="50"/>
      <c r="O26" s="50"/>
      <c r="P26" s="77"/>
      <c r="Q26" s="8"/>
      <c r="R26" s="8"/>
      <c r="S26" s="8"/>
      <c r="T26" s="17"/>
    </row>
    <row r="27" spans="1:4" s="21" customFormat="1" ht="10.5">
      <c r="A27" s="82"/>
      <c r="B27" s="83"/>
      <c r="D27" s="84"/>
    </row>
    <row r="28" spans="1:20" s="20" customFormat="1" ht="12.75">
      <c r="A28" s="94" t="s">
        <v>2</v>
      </c>
      <c r="B28" s="36"/>
      <c r="C28" s="36"/>
      <c r="D28" s="71"/>
      <c r="E28" s="36"/>
      <c r="F28" s="36"/>
      <c r="G28" s="36"/>
      <c r="H28" s="36"/>
      <c r="I28" s="36"/>
      <c r="J28" s="36"/>
      <c r="K28" s="36"/>
      <c r="L28" s="36"/>
      <c r="M28" s="36"/>
      <c r="N28" s="36"/>
      <c r="O28" s="36"/>
      <c r="P28" s="36"/>
      <c r="Q28" s="36"/>
      <c r="R28" s="36"/>
      <c r="S28" s="36"/>
      <c r="T28" s="37"/>
    </row>
    <row r="29" spans="1:20" s="20" customFormat="1" ht="10.5">
      <c r="A29" s="55" t="s">
        <v>32</v>
      </c>
      <c r="B29" s="33"/>
      <c r="C29" s="13"/>
      <c r="D29" s="72"/>
      <c r="E29" s="13"/>
      <c r="F29" s="13"/>
      <c r="G29" s="13"/>
      <c r="H29" s="13"/>
      <c r="I29" s="13"/>
      <c r="J29" s="13"/>
      <c r="K29" s="13"/>
      <c r="L29" s="13"/>
      <c r="M29" s="13"/>
      <c r="N29" s="13"/>
      <c r="O29" s="13"/>
      <c r="P29" s="13"/>
      <c r="Q29" s="13"/>
      <c r="R29" s="13"/>
      <c r="S29" s="13"/>
      <c r="T29" s="30"/>
    </row>
    <row r="30" spans="1:20" s="20" customFormat="1" ht="10.5">
      <c r="A30" s="18"/>
      <c r="B30" s="16"/>
      <c r="C30" s="16"/>
      <c r="D30" s="75"/>
      <c r="E30" s="16"/>
      <c r="F30" s="16"/>
      <c r="G30" s="16"/>
      <c r="H30" s="16"/>
      <c r="I30" s="16"/>
      <c r="J30" s="16"/>
      <c r="K30" s="16"/>
      <c r="L30" s="16"/>
      <c r="M30" s="16"/>
      <c r="N30" s="16"/>
      <c r="O30" s="16"/>
      <c r="P30" s="16"/>
      <c r="Q30" s="16"/>
      <c r="R30" s="16"/>
      <c r="S30" s="16"/>
      <c r="T30" s="32"/>
    </row>
    <row r="31" spans="1:20" s="6" customFormat="1" ht="12" customHeight="1">
      <c r="A31" s="64" t="s">
        <v>33</v>
      </c>
      <c r="B31" s="239" t="s">
        <v>34</v>
      </c>
      <c r="C31" s="241"/>
      <c r="D31" s="71" t="s">
        <v>305</v>
      </c>
      <c r="E31" s="5" t="s">
        <v>35</v>
      </c>
      <c r="F31" s="71" t="s">
        <v>36</v>
      </c>
      <c r="G31" s="5" t="s">
        <v>35</v>
      </c>
      <c r="H31" s="71" t="s">
        <v>37</v>
      </c>
      <c r="I31" s="5" t="s">
        <v>38</v>
      </c>
      <c r="J31" s="239" t="s">
        <v>39</v>
      </c>
      <c r="K31" s="240"/>
      <c r="L31" s="240"/>
      <c r="M31" s="241"/>
      <c r="N31" s="71" t="s">
        <v>35</v>
      </c>
      <c r="O31" s="5" t="s">
        <v>40</v>
      </c>
      <c r="P31" s="239" t="s">
        <v>41</v>
      </c>
      <c r="Q31" s="241"/>
      <c r="R31" s="239" t="s">
        <v>42</v>
      </c>
      <c r="S31" s="241"/>
      <c r="T31" s="65" t="s">
        <v>41</v>
      </c>
    </row>
    <row r="32" spans="1:20" s="6" customFormat="1" ht="10.5" customHeight="1">
      <c r="A32" s="66" t="s">
        <v>43</v>
      </c>
      <c r="B32" s="236" t="s">
        <v>44</v>
      </c>
      <c r="C32" s="238"/>
      <c r="D32" s="72" t="s">
        <v>45</v>
      </c>
      <c r="E32" s="3" t="s">
        <v>46</v>
      </c>
      <c r="F32" s="72" t="s">
        <v>47</v>
      </c>
      <c r="G32" s="3" t="s">
        <v>48</v>
      </c>
      <c r="H32" s="72" t="s">
        <v>48</v>
      </c>
      <c r="I32" s="3" t="s">
        <v>49</v>
      </c>
      <c r="J32" s="236" t="s">
        <v>50</v>
      </c>
      <c r="K32" s="237"/>
      <c r="L32" s="237"/>
      <c r="M32" s="238"/>
      <c r="N32" s="72" t="s">
        <v>48</v>
      </c>
      <c r="O32" s="3" t="s">
        <v>49</v>
      </c>
      <c r="P32" s="236" t="s">
        <v>51</v>
      </c>
      <c r="Q32" s="238"/>
      <c r="R32" s="236" t="s">
        <v>52</v>
      </c>
      <c r="S32" s="238"/>
      <c r="T32" s="67" t="s">
        <v>53</v>
      </c>
    </row>
    <row r="33" spans="1:20" s="6" customFormat="1" ht="10.5" customHeight="1">
      <c r="A33" s="66" t="s">
        <v>54</v>
      </c>
      <c r="B33" s="236" t="s">
        <v>55</v>
      </c>
      <c r="C33" s="238"/>
      <c r="D33" s="72" t="s">
        <v>56</v>
      </c>
      <c r="E33" s="3" t="s">
        <v>57</v>
      </c>
      <c r="F33" s="72" t="s">
        <v>58</v>
      </c>
      <c r="G33" s="3" t="s">
        <v>59</v>
      </c>
      <c r="H33" s="72" t="s">
        <v>60</v>
      </c>
      <c r="I33" s="3" t="s">
        <v>61</v>
      </c>
      <c r="J33" s="236" t="s">
        <v>62</v>
      </c>
      <c r="K33" s="237"/>
      <c r="L33" s="237"/>
      <c r="M33" s="238"/>
      <c r="N33" s="72" t="s">
        <v>63</v>
      </c>
      <c r="O33" s="3" t="s">
        <v>64</v>
      </c>
      <c r="P33" s="236" t="s">
        <v>48</v>
      </c>
      <c r="Q33" s="238"/>
      <c r="R33" s="236" t="s">
        <v>65</v>
      </c>
      <c r="S33" s="238"/>
      <c r="T33" s="67" t="s">
        <v>48</v>
      </c>
    </row>
    <row r="34" spans="1:20" s="6" customFormat="1" ht="10.5">
      <c r="A34" s="66"/>
      <c r="B34" s="236"/>
      <c r="C34" s="238"/>
      <c r="D34" s="72" t="s">
        <v>66</v>
      </c>
      <c r="E34" s="3" t="s">
        <v>53</v>
      </c>
      <c r="F34" s="72" t="s">
        <v>67</v>
      </c>
      <c r="G34" s="3" t="s">
        <v>68</v>
      </c>
      <c r="H34" s="72" t="s">
        <v>69</v>
      </c>
      <c r="I34" s="3" t="s">
        <v>70</v>
      </c>
      <c r="J34" s="236" t="s">
        <v>71</v>
      </c>
      <c r="K34" s="237"/>
      <c r="L34" s="237"/>
      <c r="M34" s="238"/>
      <c r="N34" s="72" t="s">
        <v>68</v>
      </c>
      <c r="O34" s="3" t="s">
        <v>72</v>
      </c>
      <c r="P34" s="236" t="s">
        <v>73</v>
      </c>
      <c r="Q34" s="238"/>
      <c r="R34" s="236" t="s">
        <v>74</v>
      </c>
      <c r="S34" s="238"/>
      <c r="T34" s="67" t="s">
        <v>75</v>
      </c>
    </row>
    <row r="35" spans="1:20" s="6" customFormat="1" ht="10.5">
      <c r="A35" s="66"/>
      <c r="B35" s="236"/>
      <c r="C35" s="238"/>
      <c r="D35" s="72"/>
      <c r="E35" s="3" t="s">
        <v>48</v>
      </c>
      <c r="F35" s="72" t="s">
        <v>76</v>
      </c>
      <c r="G35" s="3" t="s">
        <v>77</v>
      </c>
      <c r="H35" s="72" t="s">
        <v>78</v>
      </c>
      <c r="I35" s="3" t="s">
        <v>79</v>
      </c>
      <c r="J35" s="66"/>
      <c r="K35" s="72"/>
      <c r="L35" s="72"/>
      <c r="M35" s="67"/>
      <c r="N35" s="72" t="s">
        <v>80</v>
      </c>
      <c r="O35" s="3" t="s">
        <v>81</v>
      </c>
      <c r="P35" s="66"/>
      <c r="Q35" s="67"/>
      <c r="R35" s="236" t="s">
        <v>82</v>
      </c>
      <c r="S35" s="238"/>
      <c r="T35" s="67" t="s">
        <v>83</v>
      </c>
    </row>
    <row r="36" spans="1:20" s="6" customFormat="1" ht="10.5">
      <c r="A36" s="66"/>
      <c r="B36" s="236"/>
      <c r="C36" s="238"/>
      <c r="D36" s="72"/>
      <c r="E36" s="3" t="s">
        <v>60</v>
      </c>
      <c r="F36" s="72" t="s">
        <v>53</v>
      </c>
      <c r="G36" s="3" t="s">
        <v>84</v>
      </c>
      <c r="H36" s="72" t="s">
        <v>85</v>
      </c>
      <c r="I36" s="3" t="s">
        <v>48</v>
      </c>
      <c r="J36" s="239" t="s">
        <v>86</v>
      </c>
      <c r="K36" s="240"/>
      <c r="L36" s="241"/>
      <c r="M36" s="5" t="s">
        <v>87</v>
      </c>
      <c r="N36" s="72" t="s">
        <v>88</v>
      </c>
      <c r="O36" s="3" t="s">
        <v>89</v>
      </c>
      <c r="P36" s="5" t="s">
        <v>36</v>
      </c>
      <c r="Q36" s="5" t="s">
        <v>90</v>
      </c>
      <c r="R36" s="5" t="s">
        <v>36</v>
      </c>
      <c r="S36" s="65" t="s">
        <v>90</v>
      </c>
      <c r="T36" s="67" t="s">
        <v>91</v>
      </c>
    </row>
    <row r="37" spans="1:20" s="6" customFormat="1" ht="10.5">
      <c r="A37" s="66"/>
      <c r="B37" s="236"/>
      <c r="C37" s="238"/>
      <c r="D37" s="72"/>
      <c r="E37" s="3" t="s">
        <v>92</v>
      </c>
      <c r="F37" s="72" t="s">
        <v>48</v>
      </c>
      <c r="G37" s="3" t="s">
        <v>93</v>
      </c>
      <c r="H37" s="72"/>
      <c r="I37" s="3" t="s">
        <v>94</v>
      </c>
      <c r="J37" s="64" t="s">
        <v>95</v>
      </c>
      <c r="K37" s="5" t="s">
        <v>95</v>
      </c>
      <c r="L37" s="65" t="s">
        <v>87</v>
      </c>
      <c r="M37" s="3" t="s">
        <v>96</v>
      </c>
      <c r="N37" s="72" t="s">
        <v>97</v>
      </c>
      <c r="O37" s="3" t="s">
        <v>98</v>
      </c>
      <c r="P37" s="3" t="s">
        <v>99</v>
      </c>
      <c r="Q37" s="3" t="s">
        <v>70</v>
      </c>
      <c r="R37" s="3" t="s">
        <v>99</v>
      </c>
      <c r="S37" s="67" t="s">
        <v>70</v>
      </c>
      <c r="T37" s="67" t="s">
        <v>100</v>
      </c>
    </row>
    <row r="38" spans="1:20" s="6" customFormat="1" ht="10.5">
      <c r="A38" s="66"/>
      <c r="B38" s="236"/>
      <c r="C38" s="238"/>
      <c r="D38" s="72"/>
      <c r="E38" s="3"/>
      <c r="F38" s="72" t="s">
        <v>60</v>
      </c>
      <c r="G38" s="3" t="s">
        <v>85</v>
      </c>
      <c r="H38" s="72"/>
      <c r="I38" s="3" t="s">
        <v>101</v>
      </c>
      <c r="J38" s="66" t="s">
        <v>102</v>
      </c>
      <c r="K38" s="3" t="s">
        <v>102</v>
      </c>
      <c r="L38" s="67"/>
      <c r="M38" s="3" t="s">
        <v>103</v>
      </c>
      <c r="N38" s="72" t="s">
        <v>104</v>
      </c>
      <c r="O38" s="3" t="s">
        <v>105</v>
      </c>
      <c r="P38" s="3"/>
      <c r="Q38" s="3" t="s">
        <v>48</v>
      </c>
      <c r="R38" s="3"/>
      <c r="S38" s="67" t="s">
        <v>48</v>
      </c>
      <c r="T38" s="67" t="s">
        <v>106</v>
      </c>
    </row>
    <row r="39" spans="1:20" s="6" customFormat="1" ht="10.5">
      <c r="A39" s="66"/>
      <c r="B39" s="236"/>
      <c r="C39" s="238"/>
      <c r="D39" s="72"/>
      <c r="E39" s="3"/>
      <c r="F39" s="72" t="s">
        <v>107</v>
      </c>
      <c r="G39" s="3"/>
      <c r="H39" s="72"/>
      <c r="I39" s="3" t="s">
        <v>108</v>
      </c>
      <c r="J39" s="66" t="s">
        <v>109</v>
      </c>
      <c r="K39" s="3"/>
      <c r="L39" s="67"/>
      <c r="M39" s="3" t="s">
        <v>110</v>
      </c>
      <c r="N39" s="72" t="s">
        <v>62</v>
      </c>
      <c r="O39" s="3" t="s">
        <v>111</v>
      </c>
      <c r="P39" s="3"/>
      <c r="Q39" s="3" t="s">
        <v>60</v>
      </c>
      <c r="R39" s="3"/>
      <c r="S39" s="67" t="s">
        <v>60</v>
      </c>
      <c r="T39" s="67"/>
    </row>
    <row r="40" spans="1:20" s="6" customFormat="1" ht="10.5">
      <c r="A40" s="66"/>
      <c r="B40" s="236"/>
      <c r="C40" s="238"/>
      <c r="D40" s="72"/>
      <c r="E40" s="3"/>
      <c r="F40" s="72"/>
      <c r="G40" s="3"/>
      <c r="H40" s="72"/>
      <c r="I40" s="3" t="s">
        <v>112</v>
      </c>
      <c r="J40" s="66" t="s">
        <v>48</v>
      </c>
      <c r="K40" s="3"/>
      <c r="L40" s="67"/>
      <c r="M40" s="3"/>
      <c r="N40" s="72" t="s">
        <v>113</v>
      </c>
      <c r="O40" s="3" t="s">
        <v>114</v>
      </c>
      <c r="P40" s="3"/>
      <c r="Q40" s="3" t="s">
        <v>115</v>
      </c>
      <c r="R40" s="3"/>
      <c r="S40" s="67" t="s">
        <v>115</v>
      </c>
      <c r="T40" s="67"/>
    </row>
    <row r="41" spans="1:20" s="6" customFormat="1" ht="10.5">
      <c r="A41" s="66"/>
      <c r="B41" s="236"/>
      <c r="C41" s="238"/>
      <c r="D41" s="72"/>
      <c r="E41" s="3"/>
      <c r="F41" s="72"/>
      <c r="G41" s="3"/>
      <c r="H41" s="72"/>
      <c r="I41" s="3" t="s">
        <v>116</v>
      </c>
      <c r="J41" s="66" t="s">
        <v>117</v>
      </c>
      <c r="K41" s="3"/>
      <c r="L41" s="67"/>
      <c r="M41" s="3"/>
      <c r="N41" s="72" t="s">
        <v>118</v>
      </c>
      <c r="O41" s="3" t="s">
        <v>119</v>
      </c>
      <c r="P41" s="3"/>
      <c r="Q41" s="3"/>
      <c r="R41" s="3"/>
      <c r="S41" s="67"/>
      <c r="T41" s="67"/>
    </row>
    <row r="42" spans="1:20" s="6" customFormat="1" ht="10.5">
      <c r="A42" s="66"/>
      <c r="B42" s="66"/>
      <c r="C42" s="67"/>
      <c r="D42" s="72"/>
      <c r="E42" s="3"/>
      <c r="F42" s="72"/>
      <c r="G42" s="3"/>
      <c r="H42" s="72"/>
      <c r="I42" s="3" t="s">
        <v>120</v>
      </c>
      <c r="J42" s="66" t="s">
        <v>121</v>
      </c>
      <c r="K42" s="3"/>
      <c r="L42" s="67"/>
      <c r="M42" s="3"/>
      <c r="N42" s="72" t="s">
        <v>122</v>
      </c>
      <c r="O42" s="3" t="s">
        <v>123</v>
      </c>
      <c r="P42" s="3"/>
      <c r="Q42" s="3"/>
      <c r="R42" s="3"/>
      <c r="S42" s="67"/>
      <c r="T42" s="67"/>
    </row>
    <row r="43" spans="1:20" s="6" customFormat="1" ht="10.5">
      <c r="A43" s="66"/>
      <c r="B43" s="66"/>
      <c r="C43" s="67"/>
      <c r="D43" s="72"/>
      <c r="E43" s="3"/>
      <c r="F43" s="72"/>
      <c r="G43" s="3"/>
      <c r="H43" s="72"/>
      <c r="I43" s="3" t="s">
        <v>124</v>
      </c>
      <c r="J43" s="66"/>
      <c r="K43" s="3"/>
      <c r="L43" s="67"/>
      <c r="M43" s="3"/>
      <c r="N43" s="72"/>
      <c r="O43" s="3" t="s">
        <v>125</v>
      </c>
      <c r="P43" s="3"/>
      <c r="Q43" s="3"/>
      <c r="R43" s="3"/>
      <c r="S43" s="67"/>
      <c r="T43" s="67"/>
    </row>
    <row r="44" spans="1:20" s="6" customFormat="1" ht="10.5">
      <c r="A44" s="66"/>
      <c r="B44" s="66"/>
      <c r="C44" s="67"/>
      <c r="D44" s="72"/>
      <c r="E44" s="3"/>
      <c r="F44" s="72"/>
      <c r="G44" s="3"/>
      <c r="H44" s="72"/>
      <c r="I44" s="3" t="s">
        <v>126</v>
      </c>
      <c r="J44" s="66"/>
      <c r="K44" s="3"/>
      <c r="L44" s="67"/>
      <c r="M44" s="3"/>
      <c r="N44" s="72"/>
      <c r="O44" s="3" t="s">
        <v>127</v>
      </c>
      <c r="P44" s="3"/>
      <c r="Q44" s="3"/>
      <c r="R44" s="3"/>
      <c r="S44" s="67"/>
      <c r="T44" s="67"/>
    </row>
    <row r="45" spans="1:20" s="6" customFormat="1" ht="10.5">
      <c r="A45" s="73"/>
      <c r="B45" s="242"/>
      <c r="C45" s="243"/>
      <c r="D45" s="75"/>
      <c r="E45" s="7"/>
      <c r="F45" s="75"/>
      <c r="G45" s="7"/>
      <c r="H45" s="75"/>
      <c r="I45" s="3" t="s">
        <v>128</v>
      </c>
      <c r="J45" s="73"/>
      <c r="K45" s="7"/>
      <c r="L45" s="74"/>
      <c r="M45" s="7"/>
      <c r="N45" s="75"/>
      <c r="O45" s="7" t="s">
        <v>128</v>
      </c>
      <c r="P45" s="7"/>
      <c r="Q45" s="7"/>
      <c r="R45" s="7"/>
      <c r="S45" s="74"/>
      <c r="T45" s="74"/>
    </row>
    <row r="46" spans="1:20" s="6" customFormat="1" ht="15" customHeight="1">
      <c r="A46" s="64" t="s">
        <v>129</v>
      </c>
      <c r="B46" s="249" t="s">
        <v>130</v>
      </c>
      <c r="C46" s="250"/>
      <c r="D46" s="130">
        <v>21</v>
      </c>
      <c r="E46" s="131">
        <v>50102980</v>
      </c>
      <c r="F46" s="130">
        <v>0</v>
      </c>
      <c r="G46" s="131">
        <v>0</v>
      </c>
      <c r="H46" s="130">
        <f>E46+F46+G46</f>
        <v>50102980</v>
      </c>
      <c r="I46" s="132">
        <f>H46*100/109455735</f>
        <v>45.77465036436875</v>
      </c>
      <c r="J46" s="130">
        <v>23035480</v>
      </c>
      <c r="K46" s="133" t="s">
        <v>131</v>
      </c>
      <c r="L46" s="130">
        <v>23035480</v>
      </c>
      <c r="M46" s="134">
        <f>L46*100/82388235</f>
        <v>27.959671669140626</v>
      </c>
      <c r="N46" s="130">
        <v>0</v>
      </c>
      <c r="O46" s="135">
        <v>0</v>
      </c>
      <c r="P46" s="130">
        <v>0</v>
      </c>
      <c r="Q46" s="136">
        <f>P46*100/H46</f>
        <v>0</v>
      </c>
      <c r="R46" s="130">
        <v>5864670</v>
      </c>
      <c r="S46" s="132">
        <f>R46*100/50102980</f>
        <v>11.70523190436976</v>
      </c>
      <c r="T46" s="137">
        <v>50102980</v>
      </c>
    </row>
    <row r="47" spans="1:20" s="6" customFormat="1" ht="15" customHeight="1">
      <c r="A47" s="70" t="s">
        <v>132</v>
      </c>
      <c r="B47" s="251" t="s">
        <v>133</v>
      </c>
      <c r="C47" s="252"/>
      <c r="D47" s="138">
        <v>59162</v>
      </c>
      <c r="E47" s="138">
        <v>59352755</v>
      </c>
      <c r="F47" s="138">
        <v>0</v>
      </c>
      <c r="G47" s="138">
        <v>0</v>
      </c>
      <c r="H47" s="130">
        <f>E47+F47+G47</f>
        <v>59352755</v>
      </c>
      <c r="I47" s="132">
        <f>H47*100/109455735</f>
        <v>54.22534963563125</v>
      </c>
      <c r="J47" s="130">
        <f>E47+F47+G47</f>
        <v>59352755</v>
      </c>
      <c r="K47" s="133" t="s">
        <v>131</v>
      </c>
      <c r="L47" s="130">
        <f>E47+F47+G47</f>
        <v>59352755</v>
      </c>
      <c r="M47" s="134">
        <f>L47*100/82388235</f>
        <v>72.04032833085938</v>
      </c>
      <c r="N47" s="138">
        <v>0</v>
      </c>
      <c r="O47" s="135">
        <v>0</v>
      </c>
      <c r="P47" s="138">
        <v>0</v>
      </c>
      <c r="Q47" s="136">
        <f>P47*100/H47</f>
        <v>0</v>
      </c>
      <c r="R47" s="139">
        <v>0</v>
      </c>
      <c r="S47" s="140">
        <v>0</v>
      </c>
      <c r="T47" s="138">
        <v>56761815</v>
      </c>
    </row>
    <row r="48" spans="1:20" s="20" customFormat="1" ht="15" customHeight="1">
      <c r="A48" s="64" t="s">
        <v>134</v>
      </c>
      <c r="B48" s="249" t="s">
        <v>135</v>
      </c>
      <c r="C48" s="250"/>
      <c r="D48" s="131">
        <v>0</v>
      </c>
      <c r="E48" s="130">
        <v>0</v>
      </c>
      <c r="F48" s="131">
        <v>0</v>
      </c>
      <c r="G48" s="130">
        <v>0</v>
      </c>
      <c r="H48" s="138">
        <f>E48+F48+G48</f>
        <v>0</v>
      </c>
      <c r="I48" s="132">
        <f>H48*100/109455735</f>
        <v>0</v>
      </c>
      <c r="J48" s="130">
        <f>E48+F48+G48</f>
        <v>0</v>
      </c>
      <c r="K48" s="133" t="s">
        <v>131</v>
      </c>
      <c r="L48" s="130">
        <f>E48+F48+G48</f>
        <v>0</v>
      </c>
      <c r="M48" s="134">
        <f>L48*100/82388235</f>
        <v>0</v>
      </c>
      <c r="N48" s="131">
        <v>0</v>
      </c>
      <c r="O48" s="135">
        <v>0</v>
      </c>
      <c r="P48" s="131">
        <v>0</v>
      </c>
      <c r="Q48" s="136">
        <f>P48*100</f>
        <v>0</v>
      </c>
      <c r="R48" s="139">
        <v>0</v>
      </c>
      <c r="S48" s="140">
        <v>0</v>
      </c>
      <c r="T48" s="131">
        <v>0</v>
      </c>
    </row>
    <row r="49" spans="1:20" s="20" customFormat="1" ht="15" customHeight="1">
      <c r="A49" s="70" t="s">
        <v>136</v>
      </c>
      <c r="B49" s="253" t="s">
        <v>137</v>
      </c>
      <c r="C49" s="253"/>
      <c r="D49" s="138">
        <v>0</v>
      </c>
      <c r="E49" s="138">
        <v>0</v>
      </c>
      <c r="F49" s="138">
        <v>0</v>
      </c>
      <c r="G49" s="138">
        <v>0</v>
      </c>
      <c r="H49" s="130">
        <f>E49+F49+G49</f>
        <v>0</v>
      </c>
      <c r="I49" s="134" t="s">
        <v>131</v>
      </c>
      <c r="J49" s="130">
        <f>E49+F49+G49</f>
        <v>0</v>
      </c>
      <c r="K49" s="133" t="s">
        <v>131</v>
      </c>
      <c r="L49" s="130">
        <f>E49+F49+G49</f>
        <v>0</v>
      </c>
      <c r="M49" s="134">
        <f>L49*100/82388235</f>
        <v>0</v>
      </c>
      <c r="N49" s="138">
        <v>0</v>
      </c>
      <c r="O49" s="135">
        <v>0</v>
      </c>
      <c r="P49" s="138">
        <v>0</v>
      </c>
      <c r="Q49" s="136">
        <f>P49*100</f>
        <v>0</v>
      </c>
      <c r="R49" s="139">
        <v>0</v>
      </c>
      <c r="S49" s="140">
        <v>0</v>
      </c>
      <c r="T49" s="138">
        <v>0</v>
      </c>
    </row>
    <row r="50" spans="1:20" s="20" customFormat="1" ht="15" customHeight="1">
      <c r="A50" s="66" t="s">
        <v>138</v>
      </c>
      <c r="B50" s="244" t="s">
        <v>139</v>
      </c>
      <c r="C50" s="245"/>
      <c r="D50" s="138">
        <v>0</v>
      </c>
      <c r="E50" s="138">
        <v>0</v>
      </c>
      <c r="F50" s="138">
        <v>0</v>
      </c>
      <c r="G50" s="138">
        <v>0</v>
      </c>
      <c r="H50" s="130">
        <f>E50+F50+G50</f>
        <v>0</v>
      </c>
      <c r="I50" s="132">
        <f>H50*100/109455735</f>
        <v>0</v>
      </c>
      <c r="J50" s="130">
        <f>E50+F50+G50</f>
        <v>0</v>
      </c>
      <c r="K50" s="133" t="s">
        <v>131</v>
      </c>
      <c r="L50" s="130">
        <f>E50+F50+G50</f>
        <v>0</v>
      </c>
      <c r="M50" s="134">
        <f>L50*100/82388235</f>
        <v>0</v>
      </c>
      <c r="N50" s="138">
        <v>0</v>
      </c>
      <c r="O50" s="135">
        <v>0</v>
      </c>
      <c r="P50" s="138">
        <v>0</v>
      </c>
      <c r="Q50" s="136">
        <f>P50*100</f>
        <v>0</v>
      </c>
      <c r="R50" s="139">
        <v>0</v>
      </c>
      <c r="S50" s="140">
        <v>0</v>
      </c>
      <c r="T50" s="138">
        <v>0</v>
      </c>
    </row>
    <row r="51" spans="1:20" s="20" customFormat="1" ht="15" customHeight="1">
      <c r="A51" s="68"/>
      <c r="B51" s="246" t="s">
        <v>87</v>
      </c>
      <c r="C51" s="247"/>
      <c r="D51" s="141">
        <f>SUM(D46:D50)</f>
        <v>59183</v>
      </c>
      <c r="E51" s="141">
        <f>SUM(E46:E50)</f>
        <v>109455735</v>
      </c>
      <c r="F51" s="141">
        <v>0</v>
      </c>
      <c r="G51" s="141">
        <v>0</v>
      </c>
      <c r="H51" s="141">
        <f>E51+F51+G51</f>
        <v>109455735</v>
      </c>
      <c r="I51" s="142">
        <f>H51*100/109455735</f>
        <v>100</v>
      </c>
      <c r="J51" s="141">
        <f>SUM(J46:J50)</f>
        <v>82388235</v>
      </c>
      <c r="K51" s="115" t="s">
        <v>131</v>
      </c>
      <c r="L51" s="141">
        <f>SUM(L46:L50)</f>
        <v>82388235</v>
      </c>
      <c r="M51" s="142">
        <f>L51*100/82388235</f>
        <v>100</v>
      </c>
      <c r="N51" s="141">
        <v>0</v>
      </c>
      <c r="O51" s="143">
        <v>0</v>
      </c>
      <c r="P51" s="144">
        <v>0</v>
      </c>
      <c r="Q51" s="143">
        <f>P51*100/H51</f>
        <v>0</v>
      </c>
      <c r="R51" s="145">
        <f>SUM(R46:R50)</f>
        <v>5864670</v>
      </c>
      <c r="S51" s="146">
        <f>R51*100/50102980</f>
        <v>11.70523190436976</v>
      </c>
      <c r="T51" s="141">
        <f>SUM(T46:T50)</f>
        <v>106864795</v>
      </c>
    </row>
    <row r="52" spans="1:4" s="20" customFormat="1" ht="10.5">
      <c r="A52" s="6"/>
      <c r="B52" s="6"/>
      <c r="D52" s="6"/>
    </row>
    <row r="53" spans="1:4" s="20" customFormat="1" ht="12.75">
      <c r="A53" s="147" t="s">
        <v>2</v>
      </c>
      <c r="B53" s="6"/>
      <c r="D53" s="6"/>
    </row>
    <row r="54" spans="1:4" s="20" customFormat="1" ht="10.5">
      <c r="A54" s="21" t="s">
        <v>140</v>
      </c>
      <c r="B54" s="21"/>
      <c r="D54" s="6"/>
    </row>
    <row r="55" spans="1:20" s="6" customFormat="1" ht="10.5">
      <c r="A55" s="64"/>
      <c r="B55" s="5" t="s">
        <v>141</v>
      </c>
      <c r="C55" s="5" t="s">
        <v>142</v>
      </c>
      <c r="D55" s="71" t="s">
        <v>305</v>
      </c>
      <c r="E55" s="5" t="s">
        <v>35</v>
      </c>
      <c r="F55" s="71" t="s">
        <v>36</v>
      </c>
      <c r="G55" s="5" t="s">
        <v>35</v>
      </c>
      <c r="H55" s="71" t="s">
        <v>37</v>
      </c>
      <c r="I55" s="5" t="s">
        <v>38</v>
      </c>
      <c r="J55" s="239" t="s">
        <v>39</v>
      </c>
      <c r="K55" s="240"/>
      <c r="L55" s="240"/>
      <c r="M55" s="241"/>
      <c r="N55" s="71" t="s">
        <v>35</v>
      </c>
      <c r="O55" s="5" t="s">
        <v>40</v>
      </c>
      <c r="P55" s="239" t="s">
        <v>41</v>
      </c>
      <c r="Q55" s="241"/>
      <c r="R55" s="239" t="s">
        <v>42</v>
      </c>
      <c r="S55" s="241"/>
      <c r="T55" s="65" t="s">
        <v>41</v>
      </c>
    </row>
    <row r="56" spans="1:20" s="6" customFormat="1" ht="10.5">
      <c r="A56" s="66"/>
      <c r="B56" s="3" t="s">
        <v>143</v>
      </c>
      <c r="C56" s="3" t="s">
        <v>55</v>
      </c>
      <c r="D56" s="72" t="s">
        <v>45</v>
      </c>
      <c r="E56" s="3" t="s">
        <v>46</v>
      </c>
      <c r="F56" s="72" t="s">
        <v>47</v>
      </c>
      <c r="G56" s="3" t="s">
        <v>48</v>
      </c>
      <c r="H56" s="72" t="s">
        <v>48</v>
      </c>
      <c r="I56" s="3" t="s">
        <v>49</v>
      </c>
      <c r="J56" s="236" t="s">
        <v>50</v>
      </c>
      <c r="K56" s="237"/>
      <c r="L56" s="237"/>
      <c r="M56" s="238"/>
      <c r="N56" s="72" t="s">
        <v>48</v>
      </c>
      <c r="O56" s="3" t="s">
        <v>49</v>
      </c>
      <c r="P56" s="236" t="s">
        <v>51</v>
      </c>
      <c r="Q56" s="238"/>
      <c r="R56" s="236" t="s">
        <v>52</v>
      </c>
      <c r="S56" s="238"/>
      <c r="T56" s="67" t="s">
        <v>53</v>
      </c>
    </row>
    <row r="57" spans="1:20" s="6" customFormat="1" ht="10.5">
      <c r="A57" s="66"/>
      <c r="B57" s="3" t="s">
        <v>54</v>
      </c>
      <c r="C57" s="3"/>
      <c r="D57" s="72" t="s">
        <v>56</v>
      </c>
      <c r="E57" s="3" t="s">
        <v>57</v>
      </c>
      <c r="F57" s="72" t="s">
        <v>58</v>
      </c>
      <c r="G57" s="3" t="s">
        <v>59</v>
      </c>
      <c r="H57" s="72" t="s">
        <v>60</v>
      </c>
      <c r="I57" s="3" t="s">
        <v>144</v>
      </c>
      <c r="J57" s="236" t="s">
        <v>62</v>
      </c>
      <c r="K57" s="237"/>
      <c r="L57" s="237"/>
      <c r="M57" s="238"/>
      <c r="N57" s="72" t="s">
        <v>63</v>
      </c>
      <c r="O57" s="3" t="s">
        <v>64</v>
      </c>
      <c r="P57" s="236" t="s">
        <v>48</v>
      </c>
      <c r="Q57" s="238"/>
      <c r="R57" s="236" t="s">
        <v>65</v>
      </c>
      <c r="S57" s="238"/>
      <c r="T57" s="67" t="s">
        <v>48</v>
      </c>
    </row>
    <row r="58" spans="1:20" s="6" customFormat="1" ht="10.5">
      <c r="A58" s="66"/>
      <c r="B58" s="66"/>
      <c r="C58" s="3"/>
      <c r="D58" s="72" t="s">
        <v>66</v>
      </c>
      <c r="E58" s="3" t="s">
        <v>53</v>
      </c>
      <c r="F58" s="72" t="s">
        <v>67</v>
      </c>
      <c r="G58" s="3" t="s">
        <v>68</v>
      </c>
      <c r="H58" s="72" t="s">
        <v>69</v>
      </c>
      <c r="I58" s="3" t="s">
        <v>101</v>
      </c>
      <c r="J58" s="236" t="s">
        <v>71</v>
      </c>
      <c r="K58" s="237"/>
      <c r="L58" s="237"/>
      <c r="M58" s="238"/>
      <c r="N58" s="72" t="s">
        <v>68</v>
      </c>
      <c r="O58" s="3" t="s">
        <v>72</v>
      </c>
      <c r="P58" s="236" t="s">
        <v>73</v>
      </c>
      <c r="Q58" s="238"/>
      <c r="R58" s="236" t="s">
        <v>74</v>
      </c>
      <c r="S58" s="238"/>
      <c r="T58" s="67" t="s">
        <v>75</v>
      </c>
    </row>
    <row r="59" spans="1:20" s="6" customFormat="1" ht="10.5">
      <c r="A59" s="66"/>
      <c r="B59" s="66"/>
      <c r="C59" s="3"/>
      <c r="D59" s="72"/>
      <c r="E59" s="3" t="s">
        <v>48</v>
      </c>
      <c r="F59" s="72" t="s">
        <v>76</v>
      </c>
      <c r="G59" s="3" t="s">
        <v>77</v>
      </c>
      <c r="H59" s="72" t="s">
        <v>78</v>
      </c>
      <c r="I59" s="3" t="s">
        <v>108</v>
      </c>
      <c r="J59" s="66"/>
      <c r="K59" s="72"/>
      <c r="L59" s="72"/>
      <c r="M59" s="67"/>
      <c r="N59" s="72" t="s">
        <v>80</v>
      </c>
      <c r="O59" s="3" t="s">
        <v>81</v>
      </c>
      <c r="P59" s="66"/>
      <c r="Q59" s="67"/>
      <c r="R59" s="236" t="s">
        <v>82</v>
      </c>
      <c r="S59" s="238"/>
      <c r="T59" s="67" t="s">
        <v>83</v>
      </c>
    </row>
    <row r="60" spans="1:20" s="6" customFormat="1" ht="10.5">
      <c r="A60" s="66"/>
      <c r="B60" s="66"/>
      <c r="C60" s="3"/>
      <c r="D60" s="72"/>
      <c r="E60" s="3" t="s">
        <v>60</v>
      </c>
      <c r="F60" s="72" t="s">
        <v>53</v>
      </c>
      <c r="G60" s="3" t="s">
        <v>84</v>
      </c>
      <c r="H60" s="72" t="s">
        <v>85</v>
      </c>
      <c r="I60" s="3" t="s">
        <v>112</v>
      </c>
      <c r="J60" s="239" t="s">
        <v>86</v>
      </c>
      <c r="K60" s="240"/>
      <c r="L60" s="241"/>
      <c r="M60" s="5" t="s">
        <v>87</v>
      </c>
      <c r="N60" s="72" t="s">
        <v>88</v>
      </c>
      <c r="O60" s="3" t="s">
        <v>89</v>
      </c>
      <c r="P60" s="5" t="s">
        <v>36</v>
      </c>
      <c r="Q60" s="5" t="s">
        <v>90</v>
      </c>
      <c r="R60" s="5" t="s">
        <v>36</v>
      </c>
      <c r="S60" s="65" t="s">
        <v>90</v>
      </c>
      <c r="T60" s="67" t="s">
        <v>91</v>
      </c>
    </row>
    <row r="61" spans="1:20" s="6" customFormat="1" ht="10.5">
      <c r="A61" s="66"/>
      <c r="B61" s="66"/>
      <c r="C61" s="3"/>
      <c r="D61" s="72"/>
      <c r="E61" s="3" t="s">
        <v>92</v>
      </c>
      <c r="F61" s="72" t="s">
        <v>48</v>
      </c>
      <c r="G61" s="3" t="s">
        <v>93</v>
      </c>
      <c r="H61" s="72"/>
      <c r="I61" s="3">
        <v>1957</v>
      </c>
      <c r="J61" s="64" t="s">
        <v>95</v>
      </c>
      <c r="K61" s="5" t="s">
        <v>95</v>
      </c>
      <c r="L61" s="65" t="s">
        <v>87</v>
      </c>
      <c r="M61" s="3" t="s">
        <v>96</v>
      </c>
      <c r="N61" s="72" t="s">
        <v>97</v>
      </c>
      <c r="O61" s="3" t="s">
        <v>98</v>
      </c>
      <c r="P61" s="3" t="s">
        <v>99</v>
      </c>
      <c r="Q61" s="3" t="s">
        <v>70</v>
      </c>
      <c r="R61" s="3" t="s">
        <v>99</v>
      </c>
      <c r="S61" s="67" t="s">
        <v>70</v>
      </c>
      <c r="T61" s="67" t="s">
        <v>100</v>
      </c>
    </row>
    <row r="62" spans="1:20" s="6" customFormat="1" ht="10.5">
      <c r="A62" s="66"/>
      <c r="B62" s="66"/>
      <c r="C62" s="3"/>
      <c r="D62" s="72"/>
      <c r="E62" s="3"/>
      <c r="F62" s="72" t="s">
        <v>60</v>
      </c>
      <c r="G62" s="3" t="s">
        <v>85</v>
      </c>
      <c r="H62" s="72"/>
      <c r="I62" s="3" t="s">
        <v>124</v>
      </c>
      <c r="J62" s="66" t="s">
        <v>102</v>
      </c>
      <c r="K62" s="3" t="s">
        <v>102</v>
      </c>
      <c r="L62" s="67"/>
      <c r="M62" s="3" t="s">
        <v>103</v>
      </c>
      <c r="N62" s="72" t="s">
        <v>104</v>
      </c>
      <c r="O62" s="3" t="s">
        <v>105</v>
      </c>
      <c r="P62" s="3"/>
      <c r="Q62" s="3" t="s">
        <v>48</v>
      </c>
      <c r="R62" s="3"/>
      <c r="S62" s="67" t="s">
        <v>48</v>
      </c>
      <c r="T62" s="67" t="s">
        <v>106</v>
      </c>
    </row>
    <row r="63" spans="1:20" s="6" customFormat="1" ht="10.5">
      <c r="A63" s="66"/>
      <c r="B63" s="66"/>
      <c r="C63" s="3"/>
      <c r="D63" s="72"/>
      <c r="E63" s="3"/>
      <c r="F63" s="72" t="s">
        <v>107</v>
      </c>
      <c r="G63" s="3"/>
      <c r="H63" s="72"/>
      <c r="I63" s="3" t="s">
        <v>126</v>
      </c>
      <c r="J63" s="66" t="s">
        <v>109</v>
      </c>
      <c r="K63" s="3"/>
      <c r="L63" s="67"/>
      <c r="M63" s="3" t="s">
        <v>87</v>
      </c>
      <c r="N63" s="72" t="s">
        <v>62</v>
      </c>
      <c r="O63" s="3" t="s">
        <v>111</v>
      </c>
      <c r="P63" s="3"/>
      <c r="Q63" s="3" t="s">
        <v>60</v>
      </c>
      <c r="R63" s="3"/>
      <c r="S63" s="67" t="s">
        <v>60</v>
      </c>
      <c r="T63" s="67"/>
    </row>
    <row r="64" spans="1:20" s="6" customFormat="1" ht="10.5">
      <c r="A64" s="66"/>
      <c r="B64" s="66"/>
      <c r="C64" s="3"/>
      <c r="D64" s="72"/>
      <c r="E64" s="3"/>
      <c r="F64" s="72"/>
      <c r="G64" s="3"/>
      <c r="H64" s="72"/>
      <c r="I64" s="3" t="s">
        <v>128</v>
      </c>
      <c r="J64" s="66" t="s">
        <v>48</v>
      </c>
      <c r="K64" s="3"/>
      <c r="L64" s="67"/>
      <c r="M64" s="3" t="s">
        <v>145</v>
      </c>
      <c r="N64" s="72" t="s">
        <v>113</v>
      </c>
      <c r="O64" s="3" t="s">
        <v>114</v>
      </c>
      <c r="P64" s="3"/>
      <c r="Q64" s="3" t="s">
        <v>115</v>
      </c>
      <c r="R64" s="3"/>
      <c r="S64" s="67" t="s">
        <v>115</v>
      </c>
      <c r="T64" s="67"/>
    </row>
    <row r="65" spans="1:20" s="6" customFormat="1" ht="10.5">
      <c r="A65" s="66"/>
      <c r="B65" s="66"/>
      <c r="C65" s="3"/>
      <c r="D65" s="72"/>
      <c r="E65" s="3"/>
      <c r="F65" s="72"/>
      <c r="G65" s="3"/>
      <c r="H65" s="72"/>
      <c r="I65" s="3" t="s">
        <v>120</v>
      </c>
      <c r="J65" s="66" t="s">
        <v>117</v>
      </c>
      <c r="K65" s="3"/>
      <c r="L65" s="67"/>
      <c r="M65" s="3" t="s">
        <v>146</v>
      </c>
      <c r="N65" s="72" t="s">
        <v>118</v>
      </c>
      <c r="O65" s="3" t="s">
        <v>119</v>
      </c>
      <c r="P65" s="3"/>
      <c r="Q65" s="3"/>
      <c r="R65" s="3"/>
      <c r="S65" s="67"/>
      <c r="T65" s="67"/>
    </row>
    <row r="66" spans="1:20" s="6" customFormat="1" ht="10.5">
      <c r="A66" s="66"/>
      <c r="B66" s="66"/>
      <c r="C66" s="3"/>
      <c r="D66" s="72"/>
      <c r="E66" s="3"/>
      <c r="F66" s="72"/>
      <c r="G66" s="3"/>
      <c r="H66" s="72"/>
      <c r="I66" s="3"/>
      <c r="J66" s="66" t="s">
        <v>121</v>
      </c>
      <c r="K66" s="3"/>
      <c r="L66" s="67"/>
      <c r="M66" s="3"/>
      <c r="N66" s="72" t="s">
        <v>122</v>
      </c>
      <c r="O66" s="3" t="s">
        <v>123</v>
      </c>
      <c r="P66" s="3"/>
      <c r="Q66" s="3"/>
      <c r="R66" s="3"/>
      <c r="S66" s="67"/>
      <c r="T66" s="67"/>
    </row>
    <row r="67" spans="1:20" s="6" customFormat="1" ht="10.5">
      <c r="A67" s="66"/>
      <c r="B67" s="66"/>
      <c r="C67" s="3"/>
      <c r="D67" s="72"/>
      <c r="E67" s="3"/>
      <c r="F67" s="72"/>
      <c r="G67" s="3"/>
      <c r="H67" s="72"/>
      <c r="I67" s="3"/>
      <c r="J67" s="66"/>
      <c r="K67" s="3"/>
      <c r="L67" s="67"/>
      <c r="M67" s="3"/>
      <c r="N67" s="72"/>
      <c r="O67" s="3" t="s">
        <v>125</v>
      </c>
      <c r="P67" s="3"/>
      <c r="Q67" s="3"/>
      <c r="R67" s="3"/>
      <c r="S67" s="67"/>
      <c r="T67" s="67"/>
    </row>
    <row r="68" spans="1:20" s="6" customFormat="1" ht="10.5">
      <c r="A68" s="66"/>
      <c r="B68" s="66"/>
      <c r="C68" s="3"/>
      <c r="D68" s="72"/>
      <c r="E68" s="3"/>
      <c r="F68" s="72"/>
      <c r="G68" s="3"/>
      <c r="H68" s="72"/>
      <c r="I68" s="3"/>
      <c r="J68" s="66"/>
      <c r="K68" s="3"/>
      <c r="L68" s="67"/>
      <c r="M68" s="3"/>
      <c r="N68" s="72"/>
      <c r="O68" s="3" t="s">
        <v>127</v>
      </c>
      <c r="P68" s="3"/>
      <c r="Q68" s="3"/>
      <c r="R68" s="3"/>
      <c r="S68" s="67"/>
      <c r="T68" s="67"/>
    </row>
    <row r="69" spans="1:20" s="6" customFormat="1" ht="10.5">
      <c r="A69" s="66"/>
      <c r="B69" s="66"/>
      <c r="C69" s="3"/>
      <c r="D69" s="72"/>
      <c r="E69" s="3"/>
      <c r="F69" s="72"/>
      <c r="G69" s="3"/>
      <c r="H69" s="72"/>
      <c r="I69" s="3"/>
      <c r="J69" s="66"/>
      <c r="K69" s="3"/>
      <c r="L69" s="67"/>
      <c r="M69" s="3"/>
      <c r="N69" s="75"/>
      <c r="O69" s="7" t="s">
        <v>128</v>
      </c>
      <c r="P69" s="3"/>
      <c r="Q69" s="3"/>
      <c r="R69" s="3"/>
      <c r="S69" s="67"/>
      <c r="T69" s="67"/>
    </row>
    <row r="70" spans="1:20" s="20" customFormat="1" ht="11.25">
      <c r="A70" s="58" t="s">
        <v>147</v>
      </c>
      <c r="B70" s="1" t="s">
        <v>148</v>
      </c>
      <c r="C70" s="70"/>
      <c r="D70" s="148"/>
      <c r="E70" s="149"/>
      <c r="F70" s="149"/>
      <c r="G70" s="149"/>
      <c r="H70" s="149"/>
      <c r="I70" s="149"/>
      <c r="J70" s="149"/>
      <c r="K70" s="149"/>
      <c r="L70" s="149"/>
      <c r="M70" s="149"/>
      <c r="N70" s="149"/>
      <c r="O70" s="149"/>
      <c r="P70" s="149"/>
      <c r="Q70" s="149"/>
      <c r="R70" s="149"/>
      <c r="S70" s="149"/>
      <c r="T70" s="149"/>
    </row>
    <row r="71" spans="1:20" s="20" customFormat="1" ht="11.25">
      <c r="A71" s="70" t="s">
        <v>99</v>
      </c>
      <c r="B71" s="1" t="s">
        <v>149</v>
      </c>
      <c r="C71" s="70"/>
      <c r="D71" s="148"/>
      <c r="E71" s="149"/>
      <c r="F71" s="149"/>
      <c r="G71" s="149"/>
      <c r="H71" s="149"/>
      <c r="I71" s="149"/>
      <c r="J71" s="149"/>
      <c r="K71" s="149"/>
      <c r="L71" s="149"/>
      <c r="M71" s="149"/>
      <c r="N71" s="149"/>
      <c r="O71" s="149"/>
      <c r="P71" s="149"/>
      <c r="Q71" s="149"/>
      <c r="R71" s="149"/>
      <c r="S71" s="149"/>
      <c r="T71" s="149"/>
    </row>
    <row r="72" spans="1:20" s="20" customFormat="1" ht="11.25">
      <c r="A72" s="70"/>
      <c r="B72" s="1" t="s">
        <v>150</v>
      </c>
      <c r="C72" s="70"/>
      <c r="D72" s="115">
        <v>9</v>
      </c>
      <c r="E72" s="144">
        <v>156973</v>
      </c>
      <c r="F72" s="144">
        <v>0</v>
      </c>
      <c r="G72" s="144">
        <v>0</v>
      </c>
      <c r="H72" s="144">
        <f>E72+F72+G72</f>
        <v>156973</v>
      </c>
      <c r="I72" s="150">
        <f>H72*100/109455735</f>
        <v>0.14341231183546482</v>
      </c>
      <c r="J72" s="151">
        <f>E72+F72+G72</f>
        <v>156973</v>
      </c>
      <c r="K72" s="152" t="s">
        <v>131</v>
      </c>
      <c r="L72" s="151">
        <f>E72+F72+G72</f>
        <v>156973</v>
      </c>
      <c r="M72" s="150">
        <f>L72*100/82388235</f>
        <v>0.19052841707314158</v>
      </c>
      <c r="N72" s="115" t="s">
        <v>131</v>
      </c>
      <c r="O72" s="153">
        <v>0</v>
      </c>
      <c r="P72" s="144">
        <v>0</v>
      </c>
      <c r="Q72" s="153">
        <v>0</v>
      </c>
      <c r="R72" s="144">
        <v>0</v>
      </c>
      <c r="S72" s="150">
        <f>R72*100/11660946</f>
        <v>0</v>
      </c>
      <c r="T72" s="144">
        <v>156973</v>
      </c>
    </row>
    <row r="73" spans="1:20" s="20" customFormat="1" ht="11.25">
      <c r="A73" s="70"/>
      <c r="B73" s="23" t="s">
        <v>151</v>
      </c>
      <c r="C73" s="70" t="s">
        <v>152</v>
      </c>
      <c r="D73" s="148">
        <v>1</v>
      </c>
      <c r="E73" s="149">
        <v>36288</v>
      </c>
      <c r="F73" s="149">
        <v>0</v>
      </c>
      <c r="G73" s="149">
        <v>0</v>
      </c>
      <c r="H73" s="149">
        <f>E73+F73+G73</f>
        <v>36288</v>
      </c>
      <c r="I73" s="154">
        <f>H73*100/109455735</f>
        <v>0.033153128065879785</v>
      </c>
      <c r="J73" s="130">
        <f>E73+F73+G73</f>
        <v>36288</v>
      </c>
      <c r="K73" s="133" t="s">
        <v>131</v>
      </c>
      <c r="L73" s="130">
        <f>E73+F73+G73</f>
        <v>36288</v>
      </c>
      <c r="M73" s="154">
        <f aca="true" t="shared" si="0" ref="M73:M83">L73*100/82388235</f>
        <v>0.0440451236757287</v>
      </c>
      <c r="N73" s="148" t="s">
        <v>131</v>
      </c>
      <c r="O73" s="155">
        <v>0</v>
      </c>
      <c r="P73" s="149">
        <v>0</v>
      </c>
      <c r="Q73" s="155">
        <v>0</v>
      </c>
      <c r="R73" s="149">
        <v>0</v>
      </c>
      <c r="S73" s="154">
        <f>R73*100/11660946</f>
        <v>0</v>
      </c>
      <c r="T73" s="149">
        <v>36288</v>
      </c>
    </row>
    <row r="74" spans="1:20" s="20" customFormat="1" ht="11.25">
      <c r="A74" s="70"/>
      <c r="B74" s="23" t="s">
        <v>153</v>
      </c>
      <c r="C74" s="70" t="s">
        <v>154</v>
      </c>
      <c r="D74" s="148">
        <v>1</v>
      </c>
      <c r="E74" s="149">
        <v>11818</v>
      </c>
      <c r="F74" s="149">
        <v>0</v>
      </c>
      <c r="G74" s="149">
        <v>0</v>
      </c>
      <c r="H74" s="149">
        <f aca="true" t="shared" si="1" ref="H74:H83">E74+F74+G74</f>
        <v>11818</v>
      </c>
      <c r="I74" s="154">
        <f aca="true" t="shared" si="2" ref="I74:I83">H74*100/109455735</f>
        <v>0.010797058737945526</v>
      </c>
      <c r="J74" s="130">
        <f aca="true" t="shared" si="3" ref="J74:J83">E74+F74+G74</f>
        <v>11818</v>
      </c>
      <c r="K74" s="133" t="s">
        <v>131</v>
      </c>
      <c r="L74" s="130">
        <f aca="true" t="shared" si="4" ref="L74:L83">E74+F74+G74</f>
        <v>11818</v>
      </c>
      <c r="M74" s="154">
        <f t="shared" si="0"/>
        <v>0.014344281073626593</v>
      </c>
      <c r="N74" s="148" t="s">
        <v>131</v>
      </c>
      <c r="O74" s="155">
        <v>0</v>
      </c>
      <c r="P74" s="149">
        <v>0</v>
      </c>
      <c r="Q74" s="155">
        <v>0</v>
      </c>
      <c r="R74" s="149">
        <v>0</v>
      </c>
      <c r="S74" s="154">
        <f aca="true" t="shared" si="5" ref="S74:S83">R74*100/11660946</f>
        <v>0</v>
      </c>
      <c r="T74" s="149">
        <v>11818</v>
      </c>
    </row>
    <row r="75" spans="1:20" s="20" customFormat="1" ht="11.25">
      <c r="A75" s="70"/>
      <c r="B75" s="23" t="s">
        <v>155</v>
      </c>
      <c r="C75" s="70" t="s">
        <v>156</v>
      </c>
      <c r="D75" s="148">
        <v>1</v>
      </c>
      <c r="E75" s="149">
        <v>43200</v>
      </c>
      <c r="F75" s="149">
        <v>0</v>
      </c>
      <c r="G75" s="149">
        <v>0</v>
      </c>
      <c r="H75" s="149">
        <f t="shared" si="1"/>
        <v>43200</v>
      </c>
      <c r="I75" s="154">
        <f t="shared" si="2"/>
        <v>0.039468009602237834</v>
      </c>
      <c r="J75" s="130">
        <f t="shared" si="3"/>
        <v>43200</v>
      </c>
      <c r="K75" s="133" t="s">
        <v>131</v>
      </c>
      <c r="L75" s="130">
        <f t="shared" si="4"/>
        <v>43200</v>
      </c>
      <c r="M75" s="154">
        <f t="shared" si="0"/>
        <v>0.052434671042534166</v>
      </c>
      <c r="N75" s="148" t="s">
        <v>131</v>
      </c>
      <c r="O75" s="155">
        <v>0</v>
      </c>
      <c r="P75" s="149">
        <v>0</v>
      </c>
      <c r="Q75" s="155">
        <v>0</v>
      </c>
      <c r="R75" s="149">
        <v>0</v>
      </c>
      <c r="S75" s="154">
        <f t="shared" si="5"/>
        <v>0</v>
      </c>
      <c r="T75" s="149">
        <v>43200</v>
      </c>
    </row>
    <row r="76" spans="1:20" s="20" customFormat="1" ht="11.25">
      <c r="A76" s="70"/>
      <c r="B76" s="23" t="s">
        <v>157</v>
      </c>
      <c r="C76" s="70" t="s">
        <v>158</v>
      </c>
      <c r="D76" s="148">
        <v>1</v>
      </c>
      <c r="E76" s="149">
        <v>17272</v>
      </c>
      <c r="F76" s="149">
        <v>0</v>
      </c>
      <c r="G76" s="149">
        <v>0</v>
      </c>
      <c r="H76" s="149">
        <f t="shared" si="1"/>
        <v>17272</v>
      </c>
      <c r="I76" s="154">
        <f t="shared" si="2"/>
        <v>0.01577989495022805</v>
      </c>
      <c r="J76" s="130">
        <f t="shared" si="3"/>
        <v>17272</v>
      </c>
      <c r="K76" s="133" t="s">
        <v>131</v>
      </c>
      <c r="L76" s="130">
        <f t="shared" si="4"/>
        <v>17272</v>
      </c>
      <c r="M76" s="154">
        <f t="shared" si="0"/>
        <v>0.020964158292746532</v>
      </c>
      <c r="N76" s="148" t="s">
        <v>131</v>
      </c>
      <c r="O76" s="155">
        <v>0</v>
      </c>
      <c r="P76" s="149">
        <v>0</v>
      </c>
      <c r="Q76" s="155">
        <v>0</v>
      </c>
      <c r="R76" s="149">
        <v>0</v>
      </c>
      <c r="S76" s="154">
        <f t="shared" si="5"/>
        <v>0</v>
      </c>
      <c r="T76" s="149">
        <v>17272</v>
      </c>
    </row>
    <row r="77" spans="1:20" s="20" customFormat="1" ht="11.25">
      <c r="A77" s="70"/>
      <c r="B77" s="23" t="s">
        <v>159</v>
      </c>
      <c r="C77" s="70" t="s">
        <v>160</v>
      </c>
      <c r="D77" s="148">
        <v>1</v>
      </c>
      <c r="E77" s="149">
        <v>15000</v>
      </c>
      <c r="F77" s="149">
        <v>0</v>
      </c>
      <c r="G77" s="149">
        <v>0</v>
      </c>
      <c r="H77" s="149">
        <f t="shared" si="1"/>
        <v>15000</v>
      </c>
      <c r="I77" s="154">
        <f t="shared" si="2"/>
        <v>0.013704170000777026</v>
      </c>
      <c r="J77" s="130">
        <f t="shared" si="3"/>
        <v>15000</v>
      </c>
      <c r="K77" s="133" t="s">
        <v>131</v>
      </c>
      <c r="L77" s="130">
        <f t="shared" si="4"/>
        <v>15000</v>
      </c>
      <c r="M77" s="154">
        <f t="shared" si="0"/>
        <v>0.01820648300087992</v>
      </c>
      <c r="N77" s="148" t="s">
        <v>131</v>
      </c>
      <c r="O77" s="155">
        <v>0</v>
      </c>
      <c r="P77" s="149">
        <v>0</v>
      </c>
      <c r="Q77" s="155">
        <v>0</v>
      </c>
      <c r="R77" s="149">
        <v>0</v>
      </c>
      <c r="S77" s="154">
        <f t="shared" si="5"/>
        <v>0</v>
      </c>
      <c r="T77" s="149">
        <v>15000</v>
      </c>
    </row>
    <row r="78" spans="1:20" s="20" customFormat="1" ht="11.25">
      <c r="A78" s="70"/>
      <c r="B78" s="23" t="s">
        <v>161</v>
      </c>
      <c r="C78" s="70" t="s">
        <v>162</v>
      </c>
      <c r="D78" s="148">
        <v>1</v>
      </c>
      <c r="E78" s="149">
        <v>300</v>
      </c>
      <c r="F78" s="149">
        <v>0</v>
      </c>
      <c r="G78" s="149">
        <v>0</v>
      </c>
      <c r="H78" s="149">
        <f t="shared" si="1"/>
        <v>300</v>
      </c>
      <c r="I78" s="154">
        <f t="shared" si="2"/>
        <v>0.00027408340001554055</v>
      </c>
      <c r="J78" s="130">
        <f t="shared" si="3"/>
        <v>300</v>
      </c>
      <c r="K78" s="133" t="s">
        <v>131</v>
      </c>
      <c r="L78" s="130">
        <f t="shared" si="4"/>
        <v>300</v>
      </c>
      <c r="M78" s="154">
        <f t="shared" si="0"/>
        <v>0.0003641296600175984</v>
      </c>
      <c r="N78" s="148" t="s">
        <v>131</v>
      </c>
      <c r="O78" s="155">
        <v>0</v>
      </c>
      <c r="P78" s="149">
        <v>0</v>
      </c>
      <c r="Q78" s="155">
        <v>0</v>
      </c>
      <c r="R78" s="149">
        <v>0</v>
      </c>
      <c r="S78" s="154">
        <f t="shared" si="5"/>
        <v>0</v>
      </c>
      <c r="T78" s="149">
        <v>300</v>
      </c>
    </row>
    <row r="79" spans="1:20" s="20" customFormat="1" ht="11.25">
      <c r="A79" s="70"/>
      <c r="B79" s="23" t="s">
        <v>163</v>
      </c>
      <c r="C79" s="70" t="s">
        <v>164</v>
      </c>
      <c r="D79" s="148">
        <v>1</v>
      </c>
      <c r="E79" s="149">
        <v>23395</v>
      </c>
      <c r="F79" s="149">
        <v>0</v>
      </c>
      <c r="G79" s="149">
        <v>0</v>
      </c>
      <c r="H79" s="149">
        <f t="shared" si="1"/>
        <v>23395</v>
      </c>
      <c r="I79" s="154">
        <f t="shared" si="2"/>
        <v>0.021373937144545236</v>
      </c>
      <c r="J79" s="130">
        <f t="shared" si="3"/>
        <v>23395</v>
      </c>
      <c r="K79" s="133" t="s">
        <v>131</v>
      </c>
      <c r="L79" s="130">
        <f t="shared" si="4"/>
        <v>23395</v>
      </c>
      <c r="M79" s="154">
        <f t="shared" si="0"/>
        <v>0.028396044653705713</v>
      </c>
      <c r="N79" s="148" t="s">
        <v>131</v>
      </c>
      <c r="O79" s="155">
        <v>0</v>
      </c>
      <c r="P79" s="149">
        <v>0</v>
      </c>
      <c r="Q79" s="155">
        <v>0</v>
      </c>
      <c r="R79" s="149">
        <v>0</v>
      </c>
      <c r="S79" s="154">
        <f t="shared" si="5"/>
        <v>0</v>
      </c>
      <c r="T79" s="149">
        <v>23395</v>
      </c>
    </row>
    <row r="80" spans="1:20" s="20" customFormat="1" ht="11.25">
      <c r="A80" s="70"/>
      <c r="B80" s="23" t="s">
        <v>165</v>
      </c>
      <c r="C80" s="70" t="s">
        <v>166</v>
      </c>
      <c r="D80" s="148">
        <v>1</v>
      </c>
      <c r="E80" s="149">
        <v>2200</v>
      </c>
      <c r="F80" s="149">
        <v>0</v>
      </c>
      <c r="G80" s="149">
        <v>0</v>
      </c>
      <c r="H80" s="149">
        <f t="shared" si="1"/>
        <v>2200</v>
      </c>
      <c r="I80" s="154">
        <f t="shared" si="2"/>
        <v>0.0020099449334472974</v>
      </c>
      <c r="J80" s="130">
        <f t="shared" si="3"/>
        <v>2200</v>
      </c>
      <c r="K80" s="133" t="s">
        <v>131</v>
      </c>
      <c r="L80" s="130">
        <f t="shared" si="4"/>
        <v>2200</v>
      </c>
      <c r="M80" s="154">
        <f t="shared" si="0"/>
        <v>0.0026702841734623883</v>
      </c>
      <c r="N80" s="148" t="s">
        <v>131</v>
      </c>
      <c r="O80" s="155">
        <v>0</v>
      </c>
      <c r="P80" s="149">
        <v>0</v>
      </c>
      <c r="Q80" s="155">
        <v>0</v>
      </c>
      <c r="R80" s="149">
        <v>0</v>
      </c>
      <c r="S80" s="154">
        <f t="shared" si="5"/>
        <v>0</v>
      </c>
      <c r="T80" s="149">
        <v>2200</v>
      </c>
    </row>
    <row r="81" spans="1:20" s="20" customFormat="1" ht="11.25">
      <c r="A81" s="70"/>
      <c r="B81" s="23" t="s">
        <v>167</v>
      </c>
      <c r="C81" s="70" t="s">
        <v>168</v>
      </c>
      <c r="D81" s="148">
        <v>1</v>
      </c>
      <c r="E81" s="149">
        <v>7500</v>
      </c>
      <c r="F81" s="149">
        <v>0</v>
      </c>
      <c r="G81" s="149">
        <v>0</v>
      </c>
      <c r="H81" s="149">
        <f t="shared" si="1"/>
        <v>7500</v>
      </c>
      <c r="I81" s="154">
        <f t="shared" si="2"/>
        <v>0.006852085000388513</v>
      </c>
      <c r="J81" s="130">
        <f t="shared" si="3"/>
        <v>7500</v>
      </c>
      <c r="K81" s="133" t="s">
        <v>131</v>
      </c>
      <c r="L81" s="130">
        <f t="shared" si="4"/>
        <v>7500</v>
      </c>
      <c r="M81" s="154">
        <f t="shared" si="0"/>
        <v>0.00910324150043996</v>
      </c>
      <c r="N81" s="148" t="s">
        <v>131</v>
      </c>
      <c r="O81" s="155">
        <v>0</v>
      </c>
      <c r="P81" s="149">
        <v>0</v>
      </c>
      <c r="Q81" s="155">
        <v>0</v>
      </c>
      <c r="R81" s="149">
        <v>0</v>
      </c>
      <c r="S81" s="154">
        <f t="shared" si="5"/>
        <v>0</v>
      </c>
      <c r="T81" s="149">
        <v>7500</v>
      </c>
    </row>
    <row r="82" spans="1:20" s="20" customFormat="1" ht="11.25">
      <c r="A82" s="70" t="s">
        <v>115</v>
      </c>
      <c r="B82" s="10" t="s">
        <v>169</v>
      </c>
      <c r="C82" s="70"/>
      <c r="D82" s="148">
        <v>0</v>
      </c>
      <c r="E82" s="138">
        <v>0</v>
      </c>
      <c r="F82" s="149">
        <v>0</v>
      </c>
      <c r="G82" s="149">
        <v>0</v>
      </c>
      <c r="H82" s="149">
        <f t="shared" si="1"/>
        <v>0</v>
      </c>
      <c r="I82" s="154">
        <f t="shared" si="2"/>
        <v>0</v>
      </c>
      <c r="J82" s="130">
        <f t="shared" si="3"/>
        <v>0</v>
      </c>
      <c r="K82" s="133" t="s">
        <v>131</v>
      </c>
      <c r="L82" s="130">
        <f t="shared" si="4"/>
        <v>0</v>
      </c>
      <c r="M82" s="154">
        <f t="shared" si="0"/>
        <v>0</v>
      </c>
      <c r="N82" s="148" t="s">
        <v>131</v>
      </c>
      <c r="O82" s="155">
        <v>0</v>
      </c>
      <c r="P82" s="149">
        <v>0</v>
      </c>
      <c r="Q82" s="155">
        <v>0</v>
      </c>
      <c r="R82" s="149">
        <v>0</v>
      </c>
      <c r="S82" s="154">
        <f t="shared" si="5"/>
        <v>0</v>
      </c>
      <c r="T82" s="138">
        <v>0</v>
      </c>
    </row>
    <row r="83" spans="1:20" s="20" customFormat="1" ht="11.25">
      <c r="A83" s="70" t="s">
        <v>170</v>
      </c>
      <c r="B83" s="10" t="s">
        <v>171</v>
      </c>
      <c r="C83" s="70"/>
      <c r="D83" s="148">
        <v>0</v>
      </c>
      <c r="E83" s="138">
        <v>0</v>
      </c>
      <c r="F83" s="149">
        <v>0</v>
      </c>
      <c r="G83" s="149">
        <v>0</v>
      </c>
      <c r="H83" s="149">
        <f t="shared" si="1"/>
        <v>0</v>
      </c>
      <c r="I83" s="154">
        <f t="shared" si="2"/>
        <v>0</v>
      </c>
      <c r="J83" s="130">
        <f t="shared" si="3"/>
        <v>0</v>
      </c>
      <c r="K83" s="133" t="s">
        <v>131</v>
      </c>
      <c r="L83" s="130">
        <f t="shared" si="4"/>
        <v>0</v>
      </c>
      <c r="M83" s="154">
        <f t="shared" si="0"/>
        <v>0</v>
      </c>
      <c r="N83" s="148" t="s">
        <v>131</v>
      </c>
      <c r="O83" s="155">
        <v>0</v>
      </c>
      <c r="P83" s="149">
        <v>0</v>
      </c>
      <c r="Q83" s="155">
        <v>0</v>
      </c>
      <c r="R83" s="149">
        <v>0</v>
      </c>
      <c r="S83" s="154">
        <f t="shared" si="5"/>
        <v>0</v>
      </c>
      <c r="T83" s="138">
        <v>0</v>
      </c>
    </row>
    <row r="84" spans="1:20" s="20" customFormat="1" ht="11.25">
      <c r="A84" s="70" t="s">
        <v>172</v>
      </c>
      <c r="B84" s="10" t="s">
        <v>173</v>
      </c>
      <c r="C84" s="70"/>
      <c r="D84" s="148"/>
      <c r="E84" s="138"/>
      <c r="F84" s="149"/>
      <c r="G84" s="149"/>
      <c r="H84" s="149"/>
      <c r="I84" s="154"/>
      <c r="J84" s="138"/>
      <c r="K84" s="149"/>
      <c r="L84" s="138"/>
      <c r="M84" s="154"/>
      <c r="N84" s="149"/>
      <c r="O84" s="154"/>
      <c r="P84" s="149"/>
      <c r="Q84" s="155"/>
      <c r="R84" s="149"/>
      <c r="S84" s="154"/>
      <c r="T84" s="138"/>
    </row>
    <row r="85" spans="1:20" s="20" customFormat="1" ht="11.25">
      <c r="A85" s="70"/>
      <c r="B85" s="24" t="s">
        <v>174</v>
      </c>
      <c r="C85" s="70"/>
      <c r="D85" s="115">
        <v>11</v>
      </c>
      <c r="E85" s="144">
        <v>22878507</v>
      </c>
      <c r="F85" s="144">
        <v>0</v>
      </c>
      <c r="G85" s="144">
        <v>0</v>
      </c>
      <c r="H85" s="144">
        <f>E85+F85+G85</f>
        <v>22878507</v>
      </c>
      <c r="I85" s="150">
        <f>H85*100/109455735</f>
        <v>20.902063286131146</v>
      </c>
      <c r="J85" s="151">
        <f>E85+F85+G85</f>
        <v>22878507</v>
      </c>
      <c r="K85" s="152" t="s">
        <v>131</v>
      </c>
      <c r="L85" s="151">
        <f>E85+F85+G85</f>
        <v>22878507</v>
      </c>
      <c r="M85" s="150">
        <f>L85*100/82388235</f>
        <v>27.769143252067483</v>
      </c>
      <c r="N85" s="115" t="s">
        <v>131</v>
      </c>
      <c r="O85" s="153">
        <v>0</v>
      </c>
      <c r="P85" s="144">
        <v>0</v>
      </c>
      <c r="Q85" s="153">
        <v>0</v>
      </c>
      <c r="R85" s="144">
        <v>5864670</v>
      </c>
      <c r="S85" s="150">
        <f>R85*100/22878507</f>
        <v>25.633971657328864</v>
      </c>
      <c r="T85" s="144">
        <v>22878507</v>
      </c>
    </row>
    <row r="86" spans="1:20" s="20" customFormat="1" ht="11.25">
      <c r="A86" s="70"/>
      <c r="B86" s="23" t="s">
        <v>175</v>
      </c>
      <c r="C86" s="70" t="s">
        <v>176</v>
      </c>
      <c r="D86" s="148">
        <v>1</v>
      </c>
      <c r="E86" s="138">
        <v>11660946</v>
      </c>
      <c r="F86" s="149">
        <v>0</v>
      </c>
      <c r="G86" s="149">
        <v>0</v>
      </c>
      <c r="H86" s="149">
        <f>E86+F86+G86</f>
        <v>11660946</v>
      </c>
      <c r="I86" s="154">
        <f>H86*100/109455735</f>
        <v>10.653572423592058</v>
      </c>
      <c r="J86" s="130">
        <f>E86+F86+G86</f>
        <v>11660946</v>
      </c>
      <c r="K86" s="133" t="s">
        <v>131</v>
      </c>
      <c r="L86" s="130">
        <f>E86+F86+G86</f>
        <v>11660946</v>
      </c>
      <c r="M86" s="154">
        <f>L86*100/82388235</f>
        <v>14.153654341545247</v>
      </c>
      <c r="N86" s="148" t="s">
        <v>131</v>
      </c>
      <c r="O86" s="155">
        <v>0</v>
      </c>
      <c r="P86" s="149">
        <v>0</v>
      </c>
      <c r="Q86" s="155">
        <v>0</v>
      </c>
      <c r="R86" s="149">
        <v>1940570</v>
      </c>
      <c r="S86" s="154">
        <f>R86*100/11660946</f>
        <v>16.641617241002574</v>
      </c>
      <c r="T86" s="138">
        <v>11660946</v>
      </c>
    </row>
    <row r="87" spans="1:20" s="20" customFormat="1" ht="11.25">
      <c r="A87" s="70"/>
      <c r="B87" s="23" t="s">
        <v>177</v>
      </c>
      <c r="C87" s="70" t="s">
        <v>178</v>
      </c>
      <c r="D87" s="148">
        <v>1</v>
      </c>
      <c r="E87" s="138">
        <v>5898725</v>
      </c>
      <c r="F87" s="149">
        <v>0</v>
      </c>
      <c r="G87" s="149">
        <v>0</v>
      </c>
      <c r="H87" s="149">
        <f aca="true" t="shared" si="6" ref="H87:H95">E87+F87+G87</f>
        <v>5898725</v>
      </c>
      <c r="I87" s="154">
        <f aca="true" t="shared" si="7" ref="I87:I95">H87*100/109455735</f>
        <v>5.389142012522231</v>
      </c>
      <c r="J87" s="130">
        <f aca="true" t="shared" si="8" ref="J87:J95">E87+F87+G87</f>
        <v>5898725</v>
      </c>
      <c r="K87" s="133" t="s">
        <v>131</v>
      </c>
      <c r="L87" s="130">
        <f aca="true" t="shared" si="9" ref="L87:L95">E87+F87+G87</f>
        <v>5898725</v>
      </c>
      <c r="M87" s="154">
        <f aca="true" t="shared" si="10" ref="M87:M95">L87*100/82388235</f>
        <v>7.159669095957693</v>
      </c>
      <c r="N87" s="148" t="s">
        <v>131</v>
      </c>
      <c r="O87" s="155">
        <v>0</v>
      </c>
      <c r="P87" s="149">
        <v>0</v>
      </c>
      <c r="Q87" s="155">
        <v>0</v>
      </c>
      <c r="R87" s="149">
        <v>1450000</v>
      </c>
      <c r="S87" s="154">
        <f>R87*100/5898725</f>
        <v>24.581583308257294</v>
      </c>
      <c r="T87" s="138">
        <v>5898725</v>
      </c>
    </row>
    <row r="88" spans="1:20" s="20" customFormat="1" ht="11.25">
      <c r="A88" s="70"/>
      <c r="B88" s="23" t="s">
        <v>179</v>
      </c>
      <c r="C88" s="70" t="s">
        <v>180</v>
      </c>
      <c r="D88" s="148">
        <v>1</v>
      </c>
      <c r="E88" s="138">
        <v>3971108</v>
      </c>
      <c r="F88" s="149">
        <v>0</v>
      </c>
      <c r="G88" s="149">
        <v>0</v>
      </c>
      <c r="H88" s="149">
        <f t="shared" si="6"/>
        <v>3971108</v>
      </c>
      <c r="I88" s="154">
        <f t="shared" si="7"/>
        <v>3.628049274896377</v>
      </c>
      <c r="J88" s="130">
        <f t="shared" si="8"/>
        <v>3971108</v>
      </c>
      <c r="K88" s="133" t="s">
        <v>131</v>
      </c>
      <c r="L88" s="130">
        <f t="shared" si="9"/>
        <v>3971108</v>
      </c>
      <c r="M88" s="154">
        <f t="shared" si="10"/>
        <v>4.819994019777217</v>
      </c>
      <c r="N88" s="148" t="s">
        <v>131</v>
      </c>
      <c r="O88" s="155">
        <v>0</v>
      </c>
      <c r="P88" s="149">
        <v>0</v>
      </c>
      <c r="Q88" s="155">
        <v>0</v>
      </c>
      <c r="R88" s="149">
        <v>1574100</v>
      </c>
      <c r="S88" s="154">
        <f>R88*100/3971108</f>
        <v>39.6388111328123</v>
      </c>
      <c r="T88" s="138">
        <v>3971108</v>
      </c>
    </row>
    <row r="89" spans="1:20" s="20" customFormat="1" ht="11.25">
      <c r="A89" s="70"/>
      <c r="B89" s="23" t="s">
        <v>181</v>
      </c>
      <c r="C89" s="70" t="s">
        <v>182</v>
      </c>
      <c r="D89" s="148">
        <v>1</v>
      </c>
      <c r="E89" s="149">
        <v>995989</v>
      </c>
      <c r="F89" s="149">
        <v>0</v>
      </c>
      <c r="G89" s="149">
        <v>0</v>
      </c>
      <c r="H89" s="149">
        <f t="shared" si="6"/>
        <v>995989</v>
      </c>
      <c r="I89" s="154">
        <f t="shared" si="7"/>
        <v>0.9099468383269274</v>
      </c>
      <c r="J89" s="130">
        <f t="shared" si="8"/>
        <v>995989</v>
      </c>
      <c r="K89" s="133" t="s">
        <v>131</v>
      </c>
      <c r="L89" s="130">
        <f t="shared" si="9"/>
        <v>995989</v>
      </c>
      <c r="M89" s="154">
        <f t="shared" si="10"/>
        <v>1.2088971198375593</v>
      </c>
      <c r="N89" s="148" t="s">
        <v>131</v>
      </c>
      <c r="O89" s="155">
        <v>0</v>
      </c>
      <c r="P89" s="149">
        <v>0</v>
      </c>
      <c r="Q89" s="155">
        <v>0</v>
      </c>
      <c r="R89" s="149">
        <v>900000</v>
      </c>
      <c r="S89" s="154">
        <f>R89*100/995989</f>
        <v>90.3624437619291</v>
      </c>
      <c r="T89" s="149">
        <v>995989</v>
      </c>
    </row>
    <row r="90" spans="1:20" s="20" customFormat="1" ht="11.25">
      <c r="A90" s="70"/>
      <c r="B90" s="23" t="s">
        <v>183</v>
      </c>
      <c r="C90" s="70" t="s">
        <v>184</v>
      </c>
      <c r="D90" s="148">
        <v>1</v>
      </c>
      <c r="E90" s="149">
        <v>129927</v>
      </c>
      <c r="F90" s="149">
        <v>0</v>
      </c>
      <c r="G90" s="149">
        <v>0</v>
      </c>
      <c r="H90" s="149">
        <f t="shared" si="6"/>
        <v>129927</v>
      </c>
      <c r="I90" s="154">
        <f t="shared" si="7"/>
        <v>0.11870277971273045</v>
      </c>
      <c r="J90" s="130">
        <f t="shared" si="8"/>
        <v>129927</v>
      </c>
      <c r="K90" s="133" t="s">
        <v>131</v>
      </c>
      <c r="L90" s="130">
        <f t="shared" si="9"/>
        <v>129927</v>
      </c>
      <c r="M90" s="154">
        <f t="shared" si="10"/>
        <v>0.1577009144570217</v>
      </c>
      <c r="N90" s="148" t="s">
        <v>131</v>
      </c>
      <c r="O90" s="155">
        <v>0</v>
      </c>
      <c r="P90" s="149">
        <v>0</v>
      </c>
      <c r="Q90" s="155">
        <v>0</v>
      </c>
      <c r="R90" s="149">
        <v>0</v>
      </c>
      <c r="S90" s="154">
        <f aca="true" t="shared" si="11" ref="S90:S95">R90*100/11660946</f>
        <v>0</v>
      </c>
      <c r="T90" s="149">
        <v>129927</v>
      </c>
    </row>
    <row r="91" spans="1:20" s="20" customFormat="1" ht="11.25">
      <c r="A91" s="70"/>
      <c r="B91" s="23" t="s">
        <v>185</v>
      </c>
      <c r="C91" s="70" t="s">
        <v>186</v>
      </c>
      <c r="D91" s="148">
        <v>1</v>
      </c>
      <c r="E91" s="149">
        <v>56710</v>
      </c>
      <c r="F91" s="149">
        <v>0</v>
      </c>
      <c r="G91" s="149">
        <v>0</v>
      </c>
      <c r="H91" s="149">
        <f t="shared" si="6"/>
        <v>56710</v>
      </c>
      <c r="I91" s="154">
        <f t="shared" si="7"/>
        <v>0.05181089871627101</v>
      </c>
      <c r="J91" s="130">
        <f t="shared" si="8"/>
        <v>56710</v>
      </c>
      <c r="K91" s="133" t="s">
        <v>131</v>
      </c>
      <c r="L91" s="130">
        <f t="shared" si="9"/>
        <v>56710</v>
      </c>
      <c r="M91" s="154">
        <f t="shared" si="10"/>
        <v>0.06883264339866002</v>
      </c>
      <c r="N91" s="148" t="s">
        <v>131</v>
      </c>
      <c r="O91" s="155">
        <v>0</v>
      </c>
      <c r="P91" s="149">
        <v>0</v>
      </c>
      <c r="Q91" s="155">
        <v>0</v>
      </c>
      <c r="R91" s="149">
        <v>0</v>
      </c>
      <c r="S91" s="154">
        <f t="shared" si="11"/>
        <v>0</v>
      </c>
      <c r="T91" s="149">
        <v>56710</v>
      </c>
    </row>
    <row r="92" spans="1:20" s="20" customFormat="1" ht="11.25">
      <c r="A92" s="70"/>
      <c r="B92" s="23" t="s">
        <v>187</v>
      </c>
      <c r="C92" s="70" t="s">
        <v>188</v>
      </c>
      <c r="D92" s="148">
        <v>1</v>
      </c>
      <c r="E92" s="149">
        <v>66666</v>
      </c>
      <c r="F92" s="149">
        <v>0</v>
      </c>
      <c r="G92" s="149">
        <v>0</v>
      </c>
      <c r="H92" s="149">
        <f t="shared" si="6"/>
        <v>66666</v>
      </c>
      <c r="I92" s="154">
        <f t="shared" si="7"/>
        <v>0.060906813151453416</v>
      </c>
      <c r="J92" s="130">
        <f t="shared" si="8"/>
        <v>66666</v>
      </c>
      <c r="K92" s="133" t="s">
        <v>131</v>
      </c>
      <c r="L92" s="130">
        <f t="shared" si="9"/>
        <v>66666</v>
      </c>
      <c r="M92" s="154">
        <f t="shared" si="10"/>
        <v>0.08091689304911072</v>
      </c>
      <c r="N92" s="148" t="s">
        <v>131</v>
      </c>
      <c r="O92" s="155">
        <v>0</v>
      </c>
      <c r="P92" s="149">
        <v>0</v>
      </c>
      <c r="Q92" s="155">
        <v>0</v>
      </c>
      <c r="R92" s="149">
        <v>0</v>
      </c>
      <c r="S92" s="154">
        <f t="shared" si="11"/>
        <v>0</v>
      </c>
      <c r="T92" s="149">
        <v>66666</v>
      </c>
    </row>
    <row r="93" spans="1:20" s="20" customFormat="1" ht="11.25">
      <c r="A93" s="70"/>
      <c r="B93" s="23" t="s">
        <v>189</v>
      </c>
      <c r="C93" s="70" t="s">
        <v>190</v>
      </c>
      <c r="D93" s="148">
        <v>1</v>
      </c>
      <c r="E93" s="149">
        <v>10000</v>
      </c>
      <c r="F93" s="149">
        <v>0</v>
      </c>
      <c r="G93" s="149">
        <v>0</v>
      </c>
      <c r="H93" s="149">
        <f t="shared" si="6"/>
        <v>10000</v>
      </c>
      <c r="I93" s="154">
        <f t="shared" si="7"/>
        <v>0.00913611333385135</v>
      </c>
      <c r="J93" s="130">
        <f t="shared" si="8"/>
        <v>10000</v>
      </c>
      <c r="K93" s="133" t="s">
        <v>131</v>
      </c>
      <c r="L93" s="130">
        <f t="shared" si="9"/>
        <v>10000</v>
      </c>
      <c r="M93" s="154">
        <f t="shared" si="10"/>
        <v>0.012137655333919946</v>
      </c>
      <c r="N93" s="148" t="s">
        <v>131</v>
      </c>
      <c r="O93" s="155">
        <v>0</v>
      </c>
      <c r="P93" s="149">
        <v>0</v>
      </c>
      <c r="Q93" s="155">
        <v>0</v>
      </c>
      <c r="R93" s="149">
        <v>0</v>
      </c>
      <c r="S93" s="154">
        <f t="shared" si="11"/>
        <v>0</v>
      </c>
      <c r="T93" s="149">
        <v>10000</v>
      </c>
    </row>
    <row r="94" spans="1:20" s="20" customFormat="1" ht="11.25">
      <c r="A94" s="70"/>
      <c r="B94" s="23" t="s">
        <v>191</v>
      </c>
      <c r="C94" s="70" t="s">
        <v>192</v>
      </c>
      <c r="D94" s="148">
        <v>1</v>
      </c>
      <c r="E94" s="149">
        <v>3030</v>
      </c>
      <c r="F94" s="149">
        <v>0</v>
      </c>
      <c r="G94" s="149">
        <v>0</v>
      </c>
      <c r="H94" s="149">
        <f t="shared" si="6"/>
        <v>3030</v>
      </c>
      <c r="I94" s="154">
        <f t="shared" si="7"/>
        <v>0.002768242340156959</v>
      </c>
      <c r="J94" s="130">
        <f t="shared" si="8"/>
        <v>3030</v>
      </c>
      <c r="K94" s="133" t="s">
        <v>131</v>
      </c>
      <c r="L94" s="130">
        <f t="shared" si="9"/>
        <v>3030</v>
      </c>
      <c r="M94" s="154">
        <f t="shared" si="10"/>
        <v>0.0036777095661777435</v>
      </c>
      <c r="N94" s="148" t="s">
        <v>131</v>
      </c>
      <c r="O94" s="155">
        <v>0</v>
      </c>
      <c r="P94" s="149">
        <v>0</v>
      </c>
      <c r="Q94" s="155">
        <v>0</v>
      </c>
      <c r="R94" s="149">
        <v>0</v>
      </c>
      <c r="S94" s="154">
        <f t="shared" si="11"/>
        <v>0</v>
      </c>
      <c r="T94" s="149">
        <v>3030</v>
      </c>
    </row>
    <row r="95" spans="1:20" s="20" customFormat="1" ht="11.25">
      <c r="A95" s="70"/>
      <c r="B95" s="23" t="s">
        <v>193</v>
      </c>
      <c r="C95" s="70" t="s">
        <v>194</v>
      </c>
      <c r="D95" s="148">
        <v>1</v>
      </c>
      <c r="E95" s="149">
        <v>40</v>
      </c>
      <c r="F95" s="149">
        <v>0</v>
      </c>
      <c r="G95" s="149">
        <v>0</v>
      </c>
      <c r="H95" s="149">
        <f t="shared" si="6"/>
        <v>40</v>
      </c>
      <c r="I95" s="154">
        <f t="shared" si="7"/>
        <v>3.65444533354054E-05</v>
      </c>
      <c r="J95" s="130">
        <f t="shared" si="8"/>
        <v>40</v>
      </c>
      <c r="K95" s="133" t="s">
        <v>131</v>
      </c>
      <c r="L95" s="130">
        <f t="shared" si="9"/>
        <v>40</v>
      </c>
      <c r="M95" s="154">
        <f t="shared" si="10"/>
        <v>4.855062133567979E-05</v>
      </c>
      <c r="N95" s="148" t="s">
        <v>131</v>
      </c>
      <c r="O95" s="155">
        <v>0</v>
      </c>
      <c r="P95" s="149">
        <v>0</v>
      </c>
      <c r="Q95" s="155">
        <v>0</v>
      </c>
      <c r="R95" s="149">
        <v>0</v>
      </c>
      <c r="S95" s="154">
        <f t="shared" si="11"/>
        <v>0</v>
      </c>
      <c r="T95" s="149">
        <v>40</v>
      </c>
    </row>
    <row r="96" spans="1:20" s="20" customFormat="1" ht="11.25">
      <c r="A96" s="70"/>
      <c r="B96" s="23" t="s">
        <v>195</v>
      </c>
      <c r="C96" s="70"/>
      <c r="D96" s="148"/>
      <c r="E96" s="149"/>
      <c r="F96" s="149"/>
      <c r="G96" s="149"/>
      <c r="H96" s="149"/>
      <c r="I96" s="154"/>
      <c r="J96" s="130"/>
      <c r="K96" s="133"/>
      <c r="L96" s="130"/>
      <c r="M96" s="154"/>
      <c r="N96" s="148"/>
      <c r="O96" s="154"/>
      <c r="P96" s="149"/>
      <c r="Q96" s="155"/>
      <c r="R96" s="149"/>
      <c r="S96" s="154"/>
      <c r="T96" s="149"/>
    </row>
    <row r="97" spans="1:20" s="20" customFormat="1" ht="11.25">
      <c r="A97" s="70"/>
      <c r="B97" s="23" t="s">
        <v>196</v>
      </c>
      <c r="C97" s="70" t="s">
        <v>197</v>
      </c>
      <c r="D97" s="148">
        <v>1</v>
      </c>
      <c r="E97" s="149">
        <v>85366</v>
      </c>
      <c r="F97" s="149">
        <v>0</v>
      </c>
      <c r="G97" s="149">
        <v>0</v>
      </c>
      <c r="H97" s="149">
        <f>E97+F97+G97</f>
        <v>85366</v>
      </c>
      <c r="I97" s="154">
        <f>H97*100/109455735</f>
        <v>0.07799134508575545</v>
      </c>
      <c r="J97" s="130">
        <f>E97+F97+G97</f>
        <v>85366</v>
      </c>
      <c r="K97" s="133" t="s">
        <v>131</v>
      </c>
      <c r="L97" s="130">
        <f>E97+F97+G97</f>
        <v>85366</v>
      </c>
      <c r="M97" s="154">
        <f>L97*100/82388235</f>
        <v>0.10361430852354102</v>
      </c>
      <c r="N97" s="148" t="s">
        <v>131</v>
      </c>
      <c r="O97" s="155">
        <v>0</v>
      </c>
      <c r="P97" s="149">
        <v>0</v>
      </c>
      <c r="Q97" s="155">
        <v>0</v>
      </c>
      <c r="R97" s="149">
        <v>0</v>
      </c>
      <c r="S97" s="154">
        <f>R97*100/11660946</f>
        <v>0</v>
      </c>
      <c r="T97" s="149">
        <v>85366</v>
      </c>
    </row>
    <row r="98" spans="1:20" s="21" customFormat="1" ht="11.25">
      <c r="A98" s="12"/>
      <c r="B98" s="24" t="s">
        <v>198</v>
      </c>
      <c r="C98" s="12"/>
      <c r="D98" s="115">
        <f>D72+D85</f>
        <v>20</v>
      </c>
      <c r="E98" s="144">
        <f>E72+E85</f>
        <v>23035480</v>
      </c>
      <c r="F98" s="144">
        <v>0</v>
      </c>
      <c r="G98" s="144">
        <v>0</v>
      </c>
      <c r="H98" s="144">
        <f>H72+H85</f>
        <v>23035480</v>
      </c>
      <c r="I98" s="150">
        <f>H98*100/109455735</f>
        <v>21.04547559796661</v>
      </c>
      <c r="J98" s="151">
        <f>J72+J85</f>
        <v>23035480</v>
      </c>
      <c r="K98" s="152" t="s">
        <v>131</v>
      </c>
      <c r="L98" s="151">
        <f>L72+L85</f>
        <v>23035480</v>
      </c>
      <c r="M98" s="150">
        <f>L98*100/82388235</f>
        <v>27.959671669140626</v>
      </c>
      <c r="N98" s="115" t="s">
        <v>131</v>
      </c>
      <c r="O98" s="153">
        <v>0</v>
      </c>
      <c r="P98" s="144">
        <v>0</v>
      </c>
      <c r="Q98" s="153">
        <v>0</v>
      </c>
      <c r="R98" s="144">
        <f>R72+R85</f>
        <v>5864670</v>
      </c>
      <c r="S98" s="150">
        <f>R98*100/H85</f>
        <v>25.633971657328864</v>
      </c>
      <c r="T98" s="144">
        <f>T72+T85</f>
        <v>23035480</v>
      </c>
    </row>
    <row r="99" spans="1:20" s="20" customFormat="1" ht="11.25">
      <c r="A99" s="22" t="s">
        <v>199</v>
      </c>
      <c r="B99" s="1" t="s">
        <v>200</v>
      </c>
      <c r="C99" s="70"/>
      <c r="D99" s="148"/>
      <c r="E99" s="149"/>
      <c r="F99" s="149"/>
      <c r="G99" s="149"/>
      <c r="H99" s="149"/>
      <c r="I99" s="154"/>
      <c r="J99" s="149"/>
      <c r="K99" s="149"/>
      <c r="L99" s="149"/>
      <c r="M99" s="154"/>
      <c r="N99" s="149"/>
      <c r="O99" s="155"/>
      <c r="P99" s="149"/>
      <c r="Q99" s="155"/>
      <c r="R99" s="149"/>
      <c r="S99" s="154"/>
      <c r="T99" s="149"/>
    </row>
    <row r="100" spans="1:20" s="20" customFormat="1" ht="11.25">
      <c r="A100" s="70" t="s">
        <v>99</v>
      </c>
      <c r="B100" s="1" t="s">
        <v>201</v>
      </c>
      <c r="C100" s="70"/>
      <c r="D100" s="148">
        <v>0</v>
      </c>
      <c r="E100" s="149">
        <v>0</v>
      </c>
      <c r="F100" s="149">
        <v>0</v>
      </c>
      <c r="G100" s="149">
        <v>0</v>
      </c>
      <c r="H100" s="149">
        <f>E100+F100+G100</f>
        <v>0</v>
      </c>
      <c r="I100" s="154">
        <f>H100*100/109455735</f>
        <v>0</v>
      </c>
      <c r="J100" s="130">
        <f>E100+F100+G100</f>
        <v>0</v>
      </c>
      <c r="K100" s="133" t="s">
        <v>131</v>
      </c>
      <c r="L100" s="130">
        <f>E100+F100+G100</f>
        <v>0</v>
      </c>
      <c r="M100" s="154">
        <f>L100*100/82388235</f>
        <v>0</v>
      </c>
      <c r="N100" s="148" t="s">
        <v>131</v>
      </c>
      <c r="O100" s="155">
        <f>H100*100/109455735</f>
        <v>0</v>
      </c>
      <c r="P100" s="149">
        <v>0</v>
      </c>
      <c r="Q100" s="155">
        <v>0</v>
      </c>
      <c r="R100" s="149">
        <v>0</v>
      </c>
      <c r="S100" s="154">
        <f>R100*100/11660946</f>
        <v>0</v>
      </c>
      <c r="T100" s="149">
        <v>0</v>
      </c>
    </row>
    <row r="101" spans="1:20" s="20" customFormat="1" ht="11.25">
      <c r="A101" s="70"/>
      <c r="B101" s="1" t="s">
        <v>202</v>
      </c>
      <c r="C101" s="70"/>
      <c r="D101" s="148"/>
      <c r="E101" s="149"/>
      <c r="F101" s="149"/>
      <c r="G101" s="149"/>
      <c r="H101" s="149"/>
      <c r="I101" s="154"/>
      <c r="J101" s="149"/>
      <c r="K101" s="149"/>
      <c r="L101" s="149"/>
      <c r="M101" s="154"/>
      <c r="N101" s="149"/>
      <c r="O101" s="155"/>
      <c r="P101" s="149"/>
      <c r="Q101" s="155"/>
      <c r="R101" s="149"/>
      <c r="S101" s="154"/>
      <c r="T101" s="149"/>
    </row>
    <row r="102" spans="1:20" s="20" customFormat="1" ht="11.25">
      <c r="A102" s="70"/>
      <c r="B102" s="1" t="s">
        <v>203</v>
      </c>
      <c r="C102" s="70"/>
      <c r="D102" s="148"/>
      <c r="E102" s="149"/>
      <c r="F102" s="149"/>
      <c r="G102" s="149"/>
      <c r="H102" s="149"/>
      <c r="I102" s="154"/>
      <c r="J102" s="149"/>
      <c r="K102" s="149"/>
      <c r="L102" s="149"/>
      <c r="M102" s="154"/>
      <c r="N102" s="149"/>
      <c r="O102" s="155"/>
      <c r="P102" s="149"/>
      <c r="Q102" s="155"/>
      <c r="R102" s="149"/>
      <c r="S102" s="154"/>
      <c r="T102" s="149"/>
    </row>
    <row r="103" spans="1:20" s="20" customFormat="1" ht="11.25">
      <c r="A103" s="70" t="s">
        <v>115</v>
      </c>
      <c r="B103" s="10" t="s">
        <v>204</v>
      </c>
      <c r="C103" s="70"/>
      <c r="D103" s="148">
        <v>0</v>
      </c>
      <c r="E103" s="149">
        <v>0</v>
      </c>
      <c r="F103" s="149">
        <v>0</v>
      </c>
      <c r="G103" s="149">
        <v>0</v>
      </c>
      <c r="H103" s="149">
        <f>E103+F103+G103</f>
        <v>0</v>
      </c>
      <c r="I103" s="154">
        <f>H103*100/109455735</f>
        <v>0</v>
      </c>
      <c r="J103" s="130">
        <f>E103+F103+G103</f>
        <v>0</v>
      </c>
      <c r="K103" s="133" t="s">
        <v>131</v>
      </c>
      <c r="L103" s="130">
        <f>E103+F103+G103</f>
        <v>0</v>
      </c>
      <c r="M103" s="154">
        <f>L103*100/82388235</f>
        <v>0</v>
      </c>
      <c r="N103" s="148" t="s">
        <v>131</v>
      </c>
      <c r="O103" s="155">
        <f>H103*100/109455735</f>
        <v>0</v>
      </c>
      <c r="P103" s="149">
        <v>0</v>
      </c>
      <c r="Q103" s="155">
        <v>0</v>
      </c>
      <c r="R103" s="149">
        <v>0</v>
      </c>
      <c r="S103" s="154">
        <f>R103*100/11660946</f>
        <v>0</v>
      </c>
      <c r="T103" s="149">
        <v>0</v>
      </c>
    </row>
    <row r="104" spans="1:20" s="20" customFormat="1" ht="11.25">
      <c r="A104" s="70" t="s">
        <v>205</v>
      </c>
      <c r="B104" s="10" t="s">
        <v>206</v>
      </c>
      <c r="C104" s="70"/>
      <c r="D104" s="148">
        <v>0</v>
      </c>
      <c r="E104" s="149">
        <v>0</v>
      </c>
      <c r="F104" s="149">
        <v>0</v>
      </c>
      <c r="G104" s="149">
        <v>0</v>
      </c>
      <c r="H104" s="149">
        <f>E104+F104+G104</f>
        <v>0</v>
      </c>
      <c r="I104" s="154">
        <f>H104*100/109455735</f>
        <v>0</v>
      </c>
      <c r="J104" s="130">
        <f>E104+F104+G104</f>
        <v>0</v>
      </c>
      <c r="K104" s="133" t="s">
        <v>131</v>
      </c>
      <c r="L104" s="130">
        <f>E104+F104+G104</f>
        <v>0</v>
      </c>
      <c r="M104" s="154">
        <f>L104*100/82388235</f>
        <v>0</v>
      </c>
      <c r="N104" s="148" t="s">
        <v>131</v>
      </c>
      <c r="O104" s="155">
        <f>H104*100/109455735</f>
        <v>0</v>
      </c>
      <c r="P104" s="149">
        <v>0</v>
      </c>
      <c r="Q104" s="155">
        <v>0</v>
      </c>
      <c r="R104" s="149">
        <v>0</v>
      </c>
      <c r="S104" s="154">
        <f>R104*100/11660946</f>
        <v>0</v>
      </c>
      <c r="T104" s="149">
        <v>0</v>
      </c>
    </row>
    <row r="105" spans="1:20" s="20" customFormat="1" ht="11.25">
      <c r="A105" s="70" t="s">
        <v>172</v>
      </c>
      <c r="B105" s="10" t="s">
        <v>207</v>
      </c>
      <c r="C105" s="70"/>
      <c r="D105" s="148">
        <v>0</v>
      </c>
      <c r="E105" s="149">
        <v>0</v>
      </c>
      <c r="F105" s="149">
        <v>0</v>
      </c>
      <c r="G105" s="149">
        <v>0</v>
      </c>
      <c r="H105" s="149">
        <f>E105+F105+G105</f>
        <v>0</v>
      </c>
      <c r="I105" s="154">
        <f>H105*100/109455735</f>
        <v>0</v>
      </c>
      <c r="J105" s="130">
        <f>E105+F105+G105</f>
        <v>0</v>
      </c>
      <c r="K105" s="133" t="s">
        <v>131</v>
      </c>
      <c r="L105" s="130">
        <f>E105+F105+G105</f>
        <v>0</v>
      </c>
      <c r="M105" s="154">
        <f>L105*100/82388235</f>
        <v>0</v>
      </c>
      <c r="N105" s="148" t="s">
        <v>131</v>
      </c>
      <c r="O105" s="155">
        <f>H105*100/109455735</f>
        <v>0</v>
      </c>
      <c r="P105" s="149">
        <v>0</v>
      </c>
      <c r="Q105" s="155">
        <v>0</v>
      </c>
      <c r="R105" s="149">
        <v>0</v>
      </c>
      <c r="S105" s="154">
        <f>R105*100/11660946</f>
        <v>0</v>
      </c>
      <c r="T105" s="149">
        <v>0</v>
      </c>
    </row>
    <row r="106" spans="1:20" s="20" customFormat="1" ht="11.25">
      <c r="A106" s="70" t="s">
        <v>208</v>
      </c>
      <c r="B106" s="10" t="s">
        <v>173</v>
      </c>
      <c r="C106" s="70"/>
      <c r="D106" s="148"/>
      <c r="E106" s="149"/>
      <c r="F106" s="149"/>
      <c r="G106" s="149"/>
      <c r="H106" s="149"/>
      <c r="I106" s="154"/>
      <c r="J106" s="149"/>
      <c r="K106" s="149"/>
      <c r="L106" s="149"/>
      <c r="M106" s="154"/>
      <c r="N106" s="149"/>
      <c r="O106" s="154"/>
      <c r="P106" s="149"/>
      <c r="Q106" s="155"/>
      <c r="R106" s="149"/>
      <c r="S106" s="154"/>
      <c r="T106" s="149"/>
    </row>
    <row r="107" spans="1:20" s="20" customFormat="1" ht="11.25">
      <c r="A107" s="5"/>
      <c r="B107" s="23" t="s">
        <v>195</v>
      </c>
      <c r="C107" s="70"/>
      <c r="D107" s="148"/>
      <c r="E107" s="149"/>
      <c r="F107" s="149"/>
      <c r="G107" s="149"/>
      <c r="H107" s="149"/>
      <c r="I107" s="154"/>
      <c r="J107" s="149"/>
      <c r="K107" s="149"/>
      <c r="L107" s="149"/>
      <c r="M107" s="154"/>
      <c r="N107" s="149"/>
      <c r="O107" s="154"/>
      <c r="P107" s="149"/>
      <c r="Q107" s="155"/>
      <c r="R107" s="149"/>
      <c r="S107" s="154"/>
      <c r="T107" s="149"/>
    </row>
    <row r="108" spans="1:20" s="20" customFormat="1" ht="11.25">
      <c r="A108" s="5"/>
      <c r="B108" s="25" t="s">
        <v>209</v>
      </c>
      <c r="C108" s="72" t="s">
        <v>210</v>
      </c>
      <c r="D108" s="156">
        <v>1</v>
      </c>
      <c r="E108" s="107">
        <v>27067500</v>
      </c>
      <c r="F108" s="157">
        <v>0</v>
      </c>
      <c r="G108" s="106">
        <v>0</v>
      </c>
      <c r="H108" s="106">
        <f>E108+F108+G108</f>
        <v>27067500</v>
      </c>
      <c r="I108" s="158">
        <f>H108*100/109455735</f>
        <v>24.729174766402146</v>
      </c>
      <c r="J108" s="159">
        <v>0</v>
      </c>
      <c r="K108" s="156" t="s">
        <v>131</v>
      </c>
      <c r="L108" s="159">
        <v>0</v>
      </c>
      <c r="M108" s="158">
        <f>L108*100/82388235</f>
        <v>0</v>
      </c>
      <c r="N108" s="160" t="s">
        <v>131</v>
      </c>
      <c r="O108" s="161">
        <v>0</v>
      </c>
      <c r="P108" s="157">
        <v>0</v>
      </c>
      <c r="Q108" s="161">
        <v>0</v>
      </c>
      <c r="R108" s="106">
        <v>0</v>
      </c>
      <c r="S108" s="158">
        <f>R108*100/11660946</f>
        <v>0</v>
      </c>
      <c r="T108" s="157">
        <v>27067500</v>
      </c>
    </row>
    <row r="109" spans="1:20" s="20" customFormat="1" ht="11.25">
      <c r="A109" s="7"/>
      <c r="B109" s="26" t="s">
        <v>211</v>
      </c>
      <c r="C109" s="75"/>
      <c r="D109" s="162"/>
      <c r="E109" s="124"/>
      <c r="F109" s="163"/>
      <c r="G109" s="122"/>
      <c r="H109" s="122"/>
      <c r="I109" s="164"/>
      <c r="J109" s="124"/>
      <c r="K109" s="163"/>
      <c r="L109" s="163"/>
      <c r="M109" s="164"/>
      <c r="N109" s="124"/>
      <c r="O109" s="165"/>
      <c r="P109" s="163"/>
      <c r="Q109" s="165"/>
      <c r="R109" s="122"/>
      <c r="S109" s="164"/>
      <c r="T109" s="163"/>
    </row>
    <row r="110" spans="1:20" s="21" customFormat="1" ht="11.25">
      <c r="A110" s="12"/>
      <c r="B110" s="1" t="s">
        <v>212</v>
      </c>
      <c r="C110" s="1"/>
      <c r="D110" s="115">
        <f>SUM(D100:D109)</f>
        <v>1</v>
      </c>
      <c r="E110" s="144">
        <f>SUM(E100:E109)</f>
        <v>27067500</v>
      </c>
      <c r="F110" s="144">
        <v>0</v>
      </c>
      <c r="G110" s="144">
        <v>0</v>
      </c>
      <c r="H110" s="144">
        <f>E110+F110+G110</f>
        <v>27067500</v>
      </c>
      <c r="I110" s="150">
        <f>H110*100/109455735</f>
        <v>24.729174766402146</v>
      </c>
      <c r="J110" s="141">
        <v>0</v>
      </c>
      <c r="K110" s="115" t="s">
        <v>131</v>
      </c>
      <c r="L110" s="166">
        <v>0</v>
      </c>
      <c r="M110" s="150">
        <f>L110*100/82388235</f>
        <v>0</v>
      </c>
      <c r="N110" s="115" t="s">
        <v>131</v>
      </c>
      <c r="O110" s="153">
        <v>0</v>
      </c>
      <c r="P110" s="144">
        <v>0</v>
      </c>
      <c r="Q110" s="153">
        <v>0</v>
      </c>
      <c r="R110" s="144">
        <v>0</v>
      </c>
      <c r="S110" s="150">
        <f>R110*100/27152866</f>
        <v>0</v>
      </c>
      <c r="T110" s="144">
        <f>SUM(T100:T109)</f>
        <v>27067500</v>
      </c>
    </row>
    <row r="111" spans="1:20" s="20" customFormat="1" ht="11.25">
      <c r="A111" s="64"/>
      <c r="B111" s="2" t="s">
        <v>213</v>
      </c>
      <c r="C111" s="13"/>
      <c r="D111" s="156"/>
      <c r="E111" s="107"/>
      <c r="F111" s="157"/>
      <c r="G111" s="107"/>
      <c r="H111" s="157"/>
      <c r="I111" s="167"/>
      <c r="J111" s="157"/>
      <c r="K111" s="107"/>
      <c r="L111" s="157"/>
      <c r="M111" s="167"/>
      <c r="N111" s="157"/>
      <c r="O111" s="168"/>
      <c r="P111" s="157"/>
      <c r="Q111" s="107"/>
      <c r="R111" s="157"/>
      <c r="S111" s="167"/>
      <c r="T111" s="157"/>
    </row>
    <row r="112" spans="1:20" s="20" customFormat="1" ht="11.25">
      <c r="A112" s="66"/>
      <c r="B112" s="34" t="s">
        <v>214</v>
      </c>
      <c r="C112" s="13"/>
      <c r="D112" s="156"/>
      <c r="E112" s="107"/>
      <c r="F112" s="157"/>
      <c r="G112" s="107"/>
      <c r="H112" s="157"/>
      <c r="I112" s="167"/>
      <c r="J112" s="157"/>
      <c r="K112" s="107"/>
      <c r="L112" s="157"/>
      <c r="M112" s="167"/>
      <c r="N112" s="157"/>
      <c r="O112" s="168"/>
      <c r="P112" s="157"/>
      <c r="Q112" s="107"/>
      <c r="R112" s="157"/>
      <c r="S112" s="167"/>
      <c r="T112" s="157"/>
    </row>
    <row r="113" spans="1:20" s="21" customFormat="1" ht="11.25">
      <c r="A113" s="69"/>
      <c r="B113" s="4" t="s">
        <v>215</v>
      </c>
      <c r="C113" s="1"/>
      <c r="D113" s="115">
        <f>D98+D110</f>
        <v>21</v>
      </c>
      <c r="E113" s="144">
        <f>E98+E110</f>
        <v>50102980</v>
      </c>
      <c r="F113" s="144">
        <v>0</v>
      </c>
      <c r="G113" s="144">
        <v>0</v>
      </c>
      <c r="H113" s="144">
        <f>H98+H110</f>
        <v>50102980</v>
      </c>
      <c r="I113" s="150">
        <f>H113*100/109455735</f>
        <v>45.77465036436875</v>
      </c>
      <c r="J113" s="151">
        <f>J98+J110</f>
        <v>23035480</v>
      </c>
      <c r="K113" s="152" t="s">
        <v>131</v>
      </c>
      <c r="L113" s="151">
        <f>L98+L110</f>
        <v>23035480</v>
      </c>
      <c r="M113" s="150">
        <f>L113*100/82388235</f>
        <v>27.959671669140626</v>
      </c>
      <c r="N113" s="115" t="s">
        <v>131</v>
      </c>
      <c r="O113" s="153">
        <v>0</v>
      </c>
      <c r="P113" s="144">
        <v>0</v>
      </c>
      <c r="Q113" s="153">
        <v>0</v>
      </c>
      <c r="R113" s="144">
        <f>R98+R110</f>
        <v>5864670</v>
      </c>
      <c r="S113" s="150">
        <f>R113*100/H85</f>
        <v>25.633971657328864</v>
      </c>
      <c r="T113" s="144">
        <f>T98+T110</f>
        <v>50102980</v>
      </c>
    </row>
    <row r="114" spans="1:20" s="20" customFormat="1" ht="10.5">
      <c r="A114" s="27" t="s">
        <v>216</v>
      </c>
      <c r="B114" s="8"/>
      <c r="C114" s="8"/>
      <c r="D114" s="28"/>
      <c r="E114" s="8"/>
      <c r="F114" s="8"/>
      <c r="G114" s="8"/>
      <c r="H114" s="8"/>
      <c r="I114" s="8"/>
      <c r="J114" s="8"/>
      <c r="K114" s="8"/>
      <c r="L114" s="8"/>
      <c r="M114" s="8"/>
      <c r="N114" s="8"/>
      <c r="O114" s="8"/>
      <c r="P114" s="8"/>
      <c r="Q114" s="8"/>
      <c r="R114" s="8"/>
      <c r="S114" s="8"/>
      <c r="T114" s="29"/>
    </row>
    <row r="115" spans="1:20" s="20" customFormat="1" ht="10.5">
      <c r="A115" s="14"/>
      <c r="B115" s="13"/>
      <c r="C115" s="13"/>
      <c r="D115" s="72"/>
      <c r="E115" s="13"/>
      <c r="F115" s="13"/>
      <c r="G115" s="13"/>
      <c r="H115" s="13"/>
      <c r="I115" s="13"/>
      <c r="J115" s="13"/>
      <c r="K115" s="13"/>
      <c r="L115" s="13"/>
      <c r="M115" s="13"/>
      <c r="N115" s="13"/>
      <c r="O115" s="13"/>
      <c r="P115" s="13"/>
      <c r="Q115" s="13"/>
      <c r="R115" s="13"/>
      <c r="S115" s="13"/>
      <c r="T115" s="30"/>
    </row>
    <row r="116" spans="1:4" s="20" customFormat="1" ht="12.75">
      <c r="A116" s="147" t="s">
        <v>2</v>
      </c>
      <c r="D116" s="6"/>
    </row>
    <row r="117" spans="1:4" s="20" customFormat="1" ht="10.5">
      <c r="A117" s="21" t="s">
        <v>217</v>
      </c>
      <c r="B117" s="21"/>
      <c r="D117" s="6"/>
    </row>
    <row r="118" spans="1:20" s="6" customFormat="1" ht="10.5">
      <c r="A118" s="64"/>
      <c r="B118" s="5" t="s">
        <v>141</v>
      </c>
      <c r="C118" s="5" t="s">
        <v>142</v>
      </c>
      <c r="D118" s="71" t="s">
        <v>305</v>
      </c>
      <c r="E118" s="5" t="s">
        <v>35</v>
      </c>
      <c r="F118" s="71" t="s">
        <v>36</v>
      </c>
      <c r="G118" s="5" t="s">
        <v>35</v>
      </c>
      <c r="H118" s="71" t="s">
        <v>37</v>
      </c>
      <c r="I118" s="5" t="s">
        <v>38</v>
      </c>
      <c r="J118" s="239" t="s">
        <v>39</v>
      </c>
      <c r="K118" s="240"/>
      <c r="L118" s="240"/>
      <c r="M118" s="241"/>
      <c r="N118" s="71" t="s">
        <v>35</v>
      </c>
      <c r="O118" s="5" t="s">
        <v>218</v>
      </c>
      <c r="P118" s="239" t="s">
        <v>41</v>
      </c>
      <c r="Q118" s="241"/>
      <c r="R118" s="239" t="s">
        <v>42</v>
      </c>
      <c r="S118" s="241"/>
      <c r="T118" s="65" t="s">
        <v>41</v>
      </c>
    </row>
    <row r="119" spans="1:20" s="6" customFormat="1" ht="10.5">
      <c r="A119" s="66"/>
      <c r="B119" s="3" t="s">
        <v>143</v>
      </c>
      <c r="C119" s="3" t="s">
        <v>55</v>
      </c>
      <c r="D119" s="72" t="s">
        <v>45</v>
      </c>
      <c r="E119" s="3" t="s">
        <v>46</v>
      </c>
      <c r="F119" s="72" t="s">
        <v>47</v>
      </c>
      <c r="G119" s="3" t="s">
        <v>48</v>
      </c>
      <c r="H119" s="72" t="s">
        <v>48</v>
      </c>
      <c r="I119" s="3" t="s">
        <v>49</v>
      </c>
      <c r="J119" s="236" t="s">
        <v>50</v>
      </c>
      <c r="K119" s="237"/>
      <c r="L119" s="237"/>
      <c r="M119" s="238"/>
      <c r="N119" s="72" t="s">
        <v>48</v>
      </c>
      <c r="O119" s="3" t="s">
        <v>219</v>
      </c>
      <c r="P119" s="236" t="s">
        <v>51</v>
      </c>
      <c r="Q119" s="238"/>
      <c r="R119" s="236" t="s">
        <v>52</v>
      </c>
      <c r="S119" s="238"/>
      <c r="T119" s="67" t="s">
        <v>53</v>
      </c>
    </row>
    <row r="120" spans="1:20" s="6" customFormat="1" ht="10.5">
      <c r="A120" s="66"/>
      <c r="B120" s="3" t="s">
        <v>54</v>
      </c>
      <c r="C120" s="3"/>
      <c r="D120" s="72" t="s">
        <v>56</v>
      </c>
      <c r="E120" s="3" t="s">
        <v>57</v>
      </c>
      <c r="F120" s="72" t="s">
        <v>58</v>
      </c>
      <c r="G120" s="3" t="s">
        <v>59</v>
      </c>
      <c r="H120" s="72" t="s">
        <v>60</v>
      </c>
      <c r="I120" s="3" t="s">
        <v>144</v>
      </c>
      <c r="J120" s="236" t="s">
        <v>62</v>
      </c>
      <c r="K120" s="237"/>
      <c r="L120" s="237"/>
      <c r="M120" s="238"/>
      <c r="N120" s="72" t="s">
        <v>63</v>
      </c>
      <c r="O120" s="3" t="s">
        <v>64</v>
      </c>
      <c r="P120" s="236" t="s">
        <v>48</v>
      </c>
      <c r="Q120" s="238"/>
      <c r="R120" s="236" t="s">
        <v>65</v>
      </c>
      <c r="S120" s="238"/>
      <c r="T120" s="67" t="s">
        <v>48</v>
      </c>
    </row>
    <row r="121" spans="1:20" s="6" customFormat="1" ht="10.5">
      <c r="A121" s="66"/>
      <c r="B121" s="66"/>
      <c r="C121" s="3"/>
      <c r="D121" s="72" t="s">
        <v>66</v>
      </c>
      <c r="E121" s="3" t="s">
        <v>53</v>
      </c>
      <c r="F121" s="72" t="s">
        <v>67</v>
      </c>
      <c r="G121" s="3" t="s">
        <v>68</v>
      </c>
      <c r="H121" s="72" t="s">
        <v>69</v>
      </c>
      <c r="I121" s="3" t="s">
        <v>101</v>
      </c>
      <c r="J121" s="236" t="s">
        <v>71</v>
      </c>
      <c r="K121" s="237"/>
      <c r="L121" s="237"/>
      <c r="M121" s="238"/>
      <c r="N121" s="72" t="s">
        <v>68</v>
      </c>
      <c r="O121" s="3" t="s">
        <v>72</v>
      </c>
      <c r="P121" s="236" t="s">
        <v>73</v>
      </c>
      <c r="Q121" s="238"/>
      <c r="R121" s="236" t="s">
        <v>74</v>
      </c>
      <c r="S121" s="238"/>
      <c r="T121" s="67" t="s">
        <v>75</v>
      </c>
    </row>
    <row r="122" spans="1:20" s="6" customFormat="1" ht="10.5">
      <c r="A122" s="66"/>
      <c r="B122" s="66"/>
      <c r="C122" s="3"/>
      <c r="D122" s="72"/>
      <c r="E122" s="3" t="s">
        <v>48</v>
      </c>
      <c r="F122" s="72" t="s">
        <v>76</v>
      </c>
      <c r="G122" s="3" t="s">
        <v>77</v>
      </c>
      <c r="H122" s="72" t="s">
        <v>78</v>
      </c>
      <c r="I122" s="3" t="s">
        <v>108</v>
      </c>
      <c r="J122" s="66"/>
      <c r="K122" s="72"/>
      <c r="L122" s="72"/>
      <c r="M122" s="67"/>
      <c r="N122" s="72" t="s">
        <v>80</v>
      </c>
      <c r="O122" s="3" t="s">
        <v>220</v>
      </c>
      <c r="P122" s="66"/>
      <c r="Q122" s="67"/>
      <c r="R122" s="236" t="s">
        <v>82</v>
      </c>
      <c r="S122" s="238"/>
      <c r="T122" s="67" t="s">
        <v>83</v>
      </c>
    </row>
    <row r="123" spans="1:20" s="6" customFormat="1" ht="10.5">
      <c r="A123" s="66"/>
      <c r="B123" s="66"/>
      <c r="C123" s="3"/>
      <c r="D123" s="72"/>
      <c r="E123" s="3" t="s">
        <v>60</v>
      </c>
      <c r="F123" s="72" t="s">
        <v>53</v>
      </c>
      <c r="G123" s="3" t="s">
        <v>84</v>
      </c>
      <c r="H123" s="72" t="s">
        <v>85</v>
      </c>
      <c r="I123" s="3" t="s">
        <v>112</v>
      </c>
      <c r="J123" s="239" t="s">
        <v>86</v>
      </c>
      <c r="K123" s="240"/>
      <c r="L123" s="241"/>
      <c r="M123" s="5" t="s">
        <v>87</v>
      </c>
      <c r="N123" s="72" t="s">
        <v>88</v>
      </c>
      <c r="O123" s="3" t="s">
        <v>221</v>
      </c>
      <c r="P123" s="5" t="s">
        <v>36</v>
      </c>
      <c r="Q123" s="5" t="s">
        <v>90</v>
      </c>
      <c r="R123" s="5" t="s">
        <v>36</v>
      </c>
      <c r="S123" s="65" t="s">
        <v>90</v>
      </c>
      <c r="T123" s="67" t="s">
        <v>91</v>
      </c>
    </row>
    <row r="124" spans="1:20" s="6" customFormat="1" ht="10.5">
      <c r="A124" s="66"/>
      <c r="B124" s="66"/>
      <c r="C124" s="3"/>
      <c r="D124" s="72"/>
      <c r="E124" s="3" t="s">
        <v>92</v>
      </c>
      <c r="F124" s="72" t="s">
        <v>48</v>
      </c>
      <c r="G124" s="3" t="s">
        <v>93</v>
      </c>
      <c r="H124" s="72"/>
      <c r="I124" s="3">
        <v>1957</v>
      </c>
      <c r="J124" s="64" t="s">
        <v>95</v>
      </c>
      <c r="K124" s="5" t="s">
        <v>95</v>
      </c>
      <c r="L124" s="65" t="s">
        <v>87</v>
      </c>
      <c r="M124" s="3" t="s">
        <v>96</v>
      </c>
      <c r="N124" s="72" t="s">
        <v>97</v>
      </c>
      <c r="O124" s="3" t="s">
        <v>47</v>
      </c>
      <c r="P124" s="3" t="s">
        <v>99</v>
      </c>
      <c r="Q124" s="3" t="s">
        <v>70</v>
      </c>
      <c r="R124" s="3" t="s">
        <v>222</v>
      </c>
      <c r="S124" s="67" t="s">
        <v>70</v>
      </c>
      <c r="T124" s="67" t="s">
        <v>100</v>
      </c>
    </row>
    <row r="125" spans="1:20" s="6" customFormat="1" ht="10.5">
      <c r="A125" s="66"/>
      <c r="B125" s="66"/>
      <c r="C125" s="3"/>
      <c r="D125" s="72"/>
      <c r="E125" s="3"/>
      <c r="F125" s="72" t="s">
        <v>60</v>
      </c>
      <c r="G125" s="3" t="s">
        <v>85</v>
      </c>
      <c r="H125" s="72"/>
      <c r="I125" s="3" t="s">
        <v>124</v>
      </c>
      <c r="J125" s="66" t="s">
        <v>102</v>
      </c>
      <c r="K125" s="3" t="s">
        <v>102</v>
      </c>
      <c r="L125" s="67"/>
      <c r="M125" s="3" t="s">
        <v>103</v>
      </c>
      <c r="N125" s="72" t="s">
        <v>104</v>
      </c>
      <c r="O125" s="3" t="s">
        <v>98</v>
      </c>
      <c r="P125" s="3"/>
      <c r="Q125" s="3" t="s">
        <v>48</v>
      </c>
      <c r="R125" s="3" t="s">
        <v>223</v>
      </c>
      <c r="S125" s="67" t="s">
        <v>48</v>
      </c>
      <c r="T125" s="67" t="s">
        <v>106</v>
      </c>
    </row>
    <row r="126" spans="1:20" s="6" customFormat="1" ht="10.5">
      <c r="A126" s="66"/>
      <c r="B126" s="66"/>
      <c r="C126" s="3"/>
      <c r="D126" s="72"/>
      <c r="E126" s="3"/>
      <c r="F126" s="72" t="s">
        <v>107</v>
      </c>
      <c r="G126" s="3"/>
      <c r="H126" s="72"/>
      <c r="I126" s="3" t="s">
        <v>126</v>
      </c>
      <c r="J126" s="66" t="s">
        <v>109</v>
      </c>
      <c r="K126" s="3"/>
      <c r="L126" s="67"/>
      <c r="M126" s="3" t="s">
        <v>87</v>
      </c>
      <c r="N126" s="72" t="s">
        <v>62</v>
      </c>
      <c r="O126" s="3" t="s">
        <v>62</v>
      </c>
      <c r="P126" s="3"/>
      <c r="Q126" s="3" t="s">
        <v>60</v>
      </c>
      <c r="R126" s="3" t="s">
        <v>99</v>
      </c>
      <c r="S126" s="67" t="s">
        <v>60</v>
      </c>
      <c r="T126" s="67"/>
    </row>
    <row r="127" spans="1:20" s="6" customFormat="1" ht="10.5">
      <c r="A127" s="66"/>
      <c r="B127" s="66"/>
      <c r="C127" s="3"/>
      <c r="D127" s="72"/>
      <c r="E127" s="3"/>
      <c r="F127" s="72"/>
      <c r="G127" s="3"/>
      <c r="H127" s="72"/>
      <c r="I127" s="3" t="s">
        <v>128</v>
      </c>
      <c r="J127" s="66" t="s">
        <v>48</v>
      </c>
      <c r="K127" s="3"/>
      <c r="L127" s="67"/>
      <c r="M127" s="3" t="s">
        <v>145</v>
      </c>
      <c r="N127" s="72" t="s">
        <v>113</v>
      </c>
      <c r="O127" s="3" t="s">
        <v>224</v>
      </c>
      <c r="P127" s="3"/>
      <c r="Q127" s="3" t="s">
        <v>115</v>
      </c>
      <c r="R127" s="3"/>
      <c r="S127" s="67" t="s">
        <v>225</v>
      </c>
      <c r="T127" s="67"/>
    </row>
    <row r="128" spans="1:20" s="6" customFormat="1" ht="10.5">
      <c r="A128" s="66"/>
      <c r="B128" s="66"/>
      <c r="C128" s="3"/>
      <c r="D128" s="72"/>
      <c r="E128" s="3"/>
      <c r="F128" s="72"/>
      <c r="G128" s="3"/>
      <c r="H128" s="72"/>
      <c r="I128" s="3" t="s">
        <v>120</v>
      </c>
      <c r="J128" s="66" t="s">
        <v>117</v>
      </c>
      <c r="K128" s="3"/>
      <c r="L128" s="67"/>
      <c r="M128" s="3" t="s">
        <v>146</v>
      </c>
      <c r="N128" s="72" t="s">
        <v>118</v>
      </c>
      <c r="O128" s="3" t="s">
        <v>226</v>
      </c>
      <c r="P128" s="3"/>
      <c r="Q128" s="3"/>
      <c r="R128" s="3"/>
      <c r="S128" s="67" t="s">
        <v>227</v>
      </c>
      <c r="T128" s="67"/>
    </row>
    <row r="129" spans="1:20" s="6" customFormat="1" ht="10.5">
      <c r="A129" s="66"/>
      <c r="B129" s="66"/>
      <c r="C129" s="3"/>
      <c r="D129" s="72"/>
      <c r="E129" s="3"/>
      <c r="F129" s="72"/>
      <c r="G129" s="3"/>
      <c r="H129" s="72"/>
      <c r="I129" s="3"/>
      <c r="J129" s="66" t="s">
        <v>121</v>
      </c>
      <c r="K129" s="3"/>
      <c r="L129" s="67"/>
      <c r="M129" s="3"/>
      <c r="N129" s="72" t="s">
        <v>122</v>
      </c>
      <c r="O129" s="3" t="s">
        <v>228</v>
      </c>
      <c r="P129" s="3"/>
      <c r="Q129" s="3"/>
      <c r="R129" s="3"/>
      <c r="S129" s="67" t="s">
        <v>229</v>
      </c>
      <c r="T129" s="67"/>
    </row>
    <row r="130" spans="1:20" s="6" customFormat="1" ht="10.5">
      <c r="A130" s="66"/>
      <c r="B130" s="66"/>
      <c r="C130" s="3"/>
      <c r="D130" s="72"/>
      <c r="E130" s="3"/>
      <c r="F130" s="72"/>
      <c r="G130" s="3"/>
      <c r="H130" s="72"/>
      <c r="I130" s="3"/>
      <c r="J130" s="66"/>
      <c r="K130" s="3"/>
      <c r="L130" s="67"/>
      <c r="M130" s="3"/>
      <c r="N130" s="72"/>
      <c r="O130" s="3" t="s">
        <v>230</v>
      </c>
      <c r="P130" s="3"/>
      <c r="Q130" s="3"/>
      <c r="R130" s="3"/>
      <c r="S130" s="67" t="s">
        <v>115</v>
      </c>
      <c r="T130" s="67"/>
    </row>
    <row r="131" spans="1:20" s="6" customFormat="1" ht="10.5">
      <c r="A131" s="66"/>
      <c r="B131" s="66"/>
      <c r="C131" s="3"/>
      <c r="D131" s="72"/>
      <c r="E131" s="3"/>
      <c r="F131" s="72"/>
      <c r="G131" s="3"/>
      <c r="H131" s="72"/>
      <c r="I131" s="3"/>
      <c r="J131" s="66"/>
      <c r="K131" s="3"/>
      <c r="L131" s="67"/>
      <c r="M131" s="3"/>
      <c r="N131" s="72"/>
      <c r="O131" s="3" t="s">
        <v>231</v>
      </c>
      <c r="P131" s="3"/>
      <c r="Q131" s="3"/>
      <c r="R131" s="3"/>
      <c r="S131" s="67"/>
      <c r="T131" s="67"/>
    </row>
    <row r="132" spans="1:20" s="6" customFormat="1" ht="10.5">
      <c r="A132" s="73"/>
      <c r="B132" s="73"/>
      <c r="C132" s="7"/>
      <c r="D132" s="75"/>
      <c r="E132" s="7"/>
      <c r="F132" s="75"/>
      <c r="G132" s="7"/>
      <c r="H132" s="75"/>
      <c r="I132" s="7"/>
      <c r="J132" s="73"/>
      <c r="K132" s="7"/>
      <c r="L132" s="74"/>
      <c r="M132" s="7"/>
      <c r="N132" s="72"/>
      <c r="O132" s="3" t="s">
        <v>232</v>
      </c>
      <c r="P132" s="7"/>
      <c r="Q132" s="7"/>
      <c r="R132" s="7"/>
      <c r="S132" s="74"/>
      <c r="T132" s="74"/>
    </row>
    <row r="133" spans="1:20" s="20" customFormat="1" ht="11.25">
      <c r="A133" s="22" t="s">
        <v>147</v>
      </c>
      <c r="B133" s="1" t="s">
        <v>206</v>
      </c>
      <c r="C133" s="10"/>
      <c r="D133" s="148"/>
      <c r="E133" s="149"/>
      <c r="F133" s="149"/>
      <c r="G133" s="149"/>
      <c r="H133" s="149"/>
      <c r="I133" s="149"/>
      <c r="J133" s="149"/>
      <c r="K133" s="149"/>
      <c r="L133" s="149"/>
      <c r="M133" s="149"/>
      <c r="N133" s="149"/>
      <c r="O133" s="149"/>
      <c r="P133" s="149"/>
      <c r="Q133" s="149"/>
      <c r="R133" s="234"/>
      <c r="S133" s="235"/>
      <c r="T133" s="149"/>
    </row>
    <row r="134" spans="1:20" s="20" customFormat="1" ht="11.25">
      <c r="A134" s="70" t="s">
        <v>99</v>
      </c>
      <c r="B134" s="10" t="s">
        <v>233</v>
      </c>
      <c r="C134" s="12"/>
      <c r="D134" s="144">
        <v>16</v>
      </c>
      <c r="E134" s="144">
        <v>13707387</v>
      </c>
      <c r="F134" s="144">
        <v>0</v>
      </c>
      <c r="G134" s="144">
        <v>0</v>
      </c>
      <c r="H134" s="144">
        <f>E134+F134+G134</f>
        <v>13707387</v>
      </c>
      <c r="I134" s="150">
        <f>H134*100/109455735</f>
        <v>12.523224114296067</v>
      </c>
      <c r="J134" s="151">
        <f>E134+F134+G134</f>
        <v>13707387</v>
      </c>
      <c r="K134" s="152" t="s">
        <v>131</v>
      </c>
      <c r="L134" s="151">
        <f>E134+F134+G134</f>
        <v>13707387</v>
      </c>
      <c r="M134" s="150">
        <f>L134*100/82388235</f>
        <v>16.637553893465494</v>
      </c>
      <c r="N134" s="115" t="s">
        <v>131</v>
      </c>
      <c r="O134" s="153">
        <v>0</v>
      </c>
      <c r="P134" s="144">
        <v>0</v>
      </c>
      <c r="Q134" s="153">
        <v>0</v>
      </c>
      <c r="R134" s="212" t="s">
        <v>131</v>
      </c>
      <c r="S134" s="214"/>
      <c r="T134" s="144">
        <v>13706045</v>
      </c>
    </row>
    <row r="135" spans="1:20" s="20" customFormat="1" ht="11.25">
      <c r="A135" s="70"/>
      <c r="B135" s="23" t="s">
        <v>234</v>
      </c>
      <c r="C135" s="70" t="s">
        <v>235</v>
      </c>
      <c r="D135" s="149">
        <v>1</v>
      </c>
      <c r="E135" s="149">
        <v>7494538</v>
      </c>
      <c r="F135" s="149">
        <v>0</v>
      </c>
      <c r="G135" s="149">
        <v>0</v>
      </c>
      <c r="H135" s="149">
        <f>E135+F135+G135</f>
        <v>7494538</v>
      </c>
      <c r="I135" s="154">
        <f>H135*100/109455735</f>
        <v>6.8470948552855635</v>
      </c>
      <c r="J135" s="130">
        <f>E135+F135+G135</f>
        <v>7494538</v>
      </c>
      <c r="K135" s="133" t="s">
        <v>131</v>
      </c>
      <c r="L135" s="130">
        <f>E135+F135+G135</f>
        <v>7494538</v>
      </c>
      <c r="M135" s="154">
        <f>L135*100/82388235</f>
        <v>9.096611913096572</v>
      </c>
      <c r="N135" s="148" t="s">
        <v>131</v>
      </c>
      <c r="O135" s="155">
        <v>0</v>
      </c>
      <c r="P135" s="149">
        <v>0</v>
      </c>
      <c r="Q135" s="155">
        <v>0</v>
      </c>
      <c r="R135" s="234" t="s">
        <v>131</v>
      </c>
      <c r="S135" s="235"/>
      <c r="T135" s="149">
        <v>7494538</v>
      </c>
    </row>
    <row r="136" spans="1:20" s="20" customFormat="1" ht="11.25">
      <c r="A136" s="70"/>
      <c r="B136" s="23" t="s">
        <v>236</v>
      </c>
      <c r="C136" s="70"/>
      <c r="D136" s="149"/>
      <c r="E136" s="149"/>
      <c r="F136" s="149"/>
      <c r="G136" s="149"/>
      <c r="H136" s="149"/>
      <c r="I136" s="154"/>
      <c r="J136" s="130"/>
      <c r="K136" s="133"/>
      <c r="L136" s="130"/>
      <c r="M136" s="154"/>
      <c r="N136" s="148"/>
      <c r="O136" s="155"/>
      <c r="P136" s="149"/>
      <c r="Q136" s="155"/>
      <c r="R136" s="234"/>
      <c r="S136" s="235"/>
      <c r="T136" s="149"/>
    </row>
    <row r="137" spans="1:20" s="20" customFormat="1" ht="11.25">
      <c r="A137" s="70"/>
      <c r="B137" s="23" t="s">
        <v>237</v>
      </c>
      <c r="C137" s="70" t="s">
        <v>238</v>
      </c>
      <c r="D137" s="149">
        <v>1</v>
      </c>
      <c r="E137" s="149">
        <v>5462357</v>
      </c>
      <c r="F137" s="149">
        <v>0</v>
      </c>
      <c r="G137" s="149">
        <v>0</v>
      </c>
      <c r="H137" s="149">
        <f>E137+F137+G137</f>
        <v>5462357</v>
      </c>
      <c r="I137" s="154">
        <f>H137*100/109455735</f>
        <v>4.990471262195626</v>
      </c>
      <c r="J137" s="130">
        <f>E137+F137+G137</f>
        <v>5462357</v>
      </c>
      <c r="K137" s="133" t="s">
        <v>131</v>
      </c>
      <c r="L137" s="130">
        <f>E137+F137+G137</f>
        <v>5462357</v>
      </c>
      <c r="M137" s="154">
        <f>L137*100/82388235</f>
        <v>6.630020657682495</v>
      </c>
      <c r="N137" s="148" t="s">
        <v>131</v>
      </c>
      <c r="O137" s="155">
        <v>0</v>
      </c>
      <c r="P137" s="149">
        <v>0</v>
      </c>
      <c r="Q137" s="155">
        <v>0</v>
      </c>
      <c r="R137" s="234" t="s">
        <v>131</v>
      </c>
      <c r="S137" s="235"/>
      <c r="T137" s="149">
        <v>5462357</v>
      </c>
    </row>
    <row r="138" spans="1:20" s="20" customFormat="1" ht="11.25">
      <c r="A138" s="70" t="s">
        <v>115</v>
      </c>
      <c r="B138" s="10" t="s">
        <v>239</v>
      </c>
      <c r="C138" s="70"/>
      <c r="D138" s="138">
        <v>0</v>
      </c>
      <c r="E138" s="149">
        <v>0</v>
      </c>
      <c r="F138" s="149">
        <v>0</v>
      </c>
      <c r="G138" s="149">
        <v>0</v>
      </c>
      <c r="H138" s="149">
        <f>E138+F138+G138</f>
        <v>0</v>
      </c>
      <c r="I138" s="154">
        <f>H138*100/109455735</f>
        <v>0</v>
      </c>
      <c r="J138" s="130">
        <f>E138+F138+G138</f>
        <v>0</v>
      </c>
      <c r="K138" s="133" t="s">
        <v>131</v>
      </c>
      <c r="L138" s="130">
        <f>E138+F138+G138</f>
        <v>0</v>
      </c>
      <c r="M138" s="154">
        <f>L138*100/82388235</f>
        <v>0</v>
      </c>
      <c r="N138" s="148" t="s">
        <v>131</v>
      </c>
      <c r="O138" s="155">
        <f>L138*100/109455735</f>
        <v>0</v>
      </c>
      <c r="P138" s="149">
        <v>0</v>
      </c>
      <c r="Q138" s="155">
        <v>0</v>
      </c>
      <c r="R138" s="234" t="s">
        <v>131</v>
      </c>
      <c r="S138" s="235"/>
      <c r="T138" s="149">
        <v>0</v>
      </c>
    </row>
    <row r="139" spans="1:20" s="20" customFormat="1" ht="11.25">
      <c r="A139" s="70" t="s">
        <v>170</v>
      </c>
      <c r="B139" s="10" t="s">
        <v>240</v>
      </c>
      <c r="C139" s="70"/>
      <c r="D139" s="138">
        <v>0</v>
      </c>
      <c r="E139" s="149">
        <v>0</v>
      </c>
      <c r="F139" s="149">
        <v>0</v>
      </c>
      <c r="G139" s="149">
        <v>0</v>
      </c>
      <c r="H139" s="149">
        <f>E139+F139+G139</f>
        <v>0</v>
      </c>
      <c r="I139" s="154">
        <f>H139*100/109455735</f>
        <v>0</v>
      </c>
      <c r="J139" s="130">
        <f>E139+F139+G139</f>
        <v>0</v>
      </c>
      <c r="K139" s="133" t="s">
        <v>131</v>
      </c>
      <c r="L139" s="130">
        <f>E139+F139+G139</f>
        <v>0</v>
      </c>
      <c r="M139" s="154">
        <f>L139*100/82388235</f>
        <v>0</v>
      </c>
      <c r="N139" s="148" t="s">
        <v>131</v>
      </c>
      <c r="O139" s="155">
        <f>L139*100/109455735</f>
        <v>0</v>
      </c>
      <c r="P139" s="149">
        <v>0</v>
      </c>
      <c r="Q139" s="155">
        <v>0</v>
      </c>
      <c r="R139" s="234" t="s">
        <v>131</v>
      </c>
      <c r="S139" s="235"/>
      <c r="T139" s="149">
        <v>0</v>
      </c>
    </row>
    <row r="140" spans="1:20" s="20" customFormat="1" ht="11.25">
      <c r="A140" s="70" t="s">
        <v>172</v>
      </c>
      <c r="B140" s="10" t="s">
        <v>241</v>
      </c>
      <c r="C140" s="70"/>
      <c r="D140" s="138">
        <v>0</v>
      </c>
      <c r="E140" s="149">
        <v>0</v>
      </c>
      <c r="F140" s="149">
        <v>0</v>
      </c>
      <c r="G140" s="149">
        <v>0</v>
      </c>
      <c r="H140" s="149">
        <f>E140+F140+G140</f>
        <v>0</v>
      </c>
      <c r="I140" s="154">
        <f>H140*100/109455735</f>
        <v>0</v>
      </c>
      <c r="J140" s="130">
        <f>E140+F140+G140</f>
        <v>0</v>
      </c>
      <c r="K140" s="133" t="s">
        <v>131</v>
      </c>
      <c r="L140" s="130">
        <f>E140+F140+G140</f>
        <v>0</v>
      </c>
      <c r="M140" s="154">
        <f>L140*100/82388235</f>
        <v>0</v>
      </c>
      <c r="N140" s="148" t="s">
        <v>131</v>
      </c>
      <c r="O140" s="155">
        <f>L140*100/109455735</f>
        <v>0</v>
      </c>
      <c r="P140" s="149">
        <v>0</v>
      </c>
      <c r="Q140" s="155">
        <v>0</v>
      </c>
      <c r="R140" s="234" t="s">
        <v>131</v>
      </c>
      <c r="S140" s="235"/>
      <c r="T140" s="149">
        <v>0</v>
      </c>
    </row>
    <row r="141" spans="1:20" s="20" customFormat="1" ht="11.25">
      <c r="A141" s="70" t="s">
        <v>242</v>
      </c>
      <c r="B141" s="23" t="s">
        <v>243</v>
      </c>
      <c r="C141" s="70"/>
      <c r="D141" s="141">
        <v>27</v>
      </c>
      <c r="E141" s="144">
        <v>4309009</v>
      </c>
      <c r="F141" s="144">
        <v>0</v>
      </c>
      <c r="G141" s="144">
        <v>0</v>
      </c>
      <c r="H141" s="144">
        <f>E141+F141+G141</f>
        <v>4309009</v>
      </c>
      <c r="I141" s="150">
        <f>H141*100/109455735</f>
        <v>3.9367594580585474</v>
      </c>
      <c r="J141" s="151">
        <f>E141+F141+G141</f>
        <v>4309009</v>
      </c>
      <c r="K141" s="152" t="s">
        <v>131</v>
      </c>
      <c r="L141" s="151">
        <f>E141+F141+G141</f>
        <v>4309009</v>
      </c>
      <c r="M141" s="150">
        <f>L141*100/82388235</f>
        <v>5.230126607275905</v>
      </c>
      <c r="N141" s="115" t="s">
        <v>131</v>
      </c>
      <c r="O141" s="153">
        <v>0</v>
      </c>
      <c r="P141" s="144">
        <v>0</v>
      </c>
      <c r="Q141" s="153">
        <v>0</v>
      </c>
      <c r="R141" s="212" t="s">
        <v>131</v>
      </c>
      <c r="S141" s="214"/>
      <c r="T141" s="144">
        <v>4309009</v>
      </c>
    </row>
    <row r="142" spans="1:20" s="20" customFormat="1" ht="11.25">
      <c r="A142" s="70"/>
      <c r="B142" s="23" t="s">
        <v>244</v>
      </c>
      <c r="C142" s="70"/>
      <c r="D142" s="149"/>
      <c r="E142" s="149"/>
      <c r="F142" s="149"/>
      <c r="G142" s="149"/>
      <c r="H142" s="149"/>
      <c r="I142" s="154"/>
      <c r="J142" s="130"/>
      <c r="K142" s="133"/>
      <c r="L142" s="130"/>
      <c r="M142" s="154"/>
      <c r="N142" s="148"/>
      <c r="O142" s="155"/>
      <c r="P142" s="149"/>
      <c r="Q142" s="155"/>
      <c r="R142" s="234"/>
      <c r="S142" s="235"/>
      <c r="T142" s="149"/>
    </row>
    <row r="143" spans="1:20" s="20" customFormat="1" ht="11.25">
      <c r="A143" s="70"/>
      <c r="B143" s="23" t="s">
        <v>245</v>
      </c>
      <c r="C143" s="70" t="s">
        <v>246</v>
      </c>
      <c r="D143" s="149">
        <v>1</v>
      </c>
      <c r="E143" s="149">
        <v>2142783</v>
      </c>
      <c r="F143" s="149">
        <v>0</v>
      </c>
      <c r="G143" s="149">
        <v>0</v>
      </c>
      <c r="H143" s="149">
        <f aca="true" t="shared" si="12" ref="H143:H150">E143+F143+G143</f>
        <v>2142783</v>
      </c>
      <c r="I143" s="154">
        <f aca="true" t="shared" si="13" ref="I143:I150">H143*100/109455735</f>
        <v>1.957670833785</v>
      </c>
      <c r="J143" s="130">
        <f aca="true" t="shared" si="14" ref="J143:J150">E143+F143+G143</f>
        <v>2142783</v>
      </c>
      <c r="K143" s="133" t="s">
        <v>131</v>
      </c>
      <c r="L143" s="130">
        <f aca="true" t="shared" si="15" ref="L143:L150">E143+F143+G143</f>
        <v>2142783</v>
      </c>
      <c r="M143" s="154">
        <f aca="true" t="shared" si="16" ref="M143:M150">L143*100/82388235</f>
        <v>2.6008361509382985</v>
      </c>
      <c r="N143" s="148" t="s">
        <v>131</v>
      </c>
      <c r="O143" s="155">
        <v>0</v>
      </c>
      <c r="P143" s="149">
        <v>0</v>
      </c>
      <c r="Q143" s="155">
        <v>0</v>
      </c>
      <c r="R143" s="234" t="s">
        <v>131</v>
      </c>
      <c r="S143" s="235"/>
      <c r="T143" s="149">
        <v>2142783</v>
      </c>
    </row>
    <row r="144" spans="1:20" s="20" customFormat="1" ht="11.25">
      <c r="A144" s="70" t="s">
        <v>208</v>
      </c>
      <c r="B144" s="23" t="s">
        <v>171</v>
      </c>
      <c r="C144" s="70"/>
      <c r="D144" s="138">
        <v>80</v>
      </c>
      <c r="E144" s="149">
        <v>1402967</v>
      </c>
      <c r="F144" s="149">
        <v>0</v>
      </c>
      <c r="G144" s="149">
        <v>0</v>
      </c>
      <c r="H144" s="149">
        <f t="shared" si="12"/>
        <v>1402967</v>
      </c>
      <c r="I144" s="154">
        <f t="shared" si="13"/>
        <v>1.281766551565343</v>
      </c>
      <c r="J144" s="130">
        <f t="shared" si="14"/>
        <v>1402967</v>
      </c>
      <c r="K144" s="133" t="s">
        <v>131</v>
      </c>
      <c r="L144" s="130">
        <f t="shared" si="15"/>
        <v>1402967</v>
      </c>
      <c r="M144" s="154">
        <f t="shared" si="16"/>
        <v>1.7028729890863665</v>
      </c>
      <c r="N144" s="148" t="s">
        <v>131</v>
      </c>
      <c r="O144" s="155">
        <v>0</v>
      </c>
      <c r="P144" s="149">
        <v>0</v>
      </c>
      <c r="Q144" s="155">
        <v>0</v>
      </c>
      <c r="R144" s="234" t="s">
        <v>131</v>
      </c>
      <c r="S144" s="235"/>
      <c r="T144" s="149">
        <v>1361958</v>
      </c>
    </row>
    <row r="145" spans="1:20" s="20" customFormat="1" ht="11.25">
      <c r="A145" s="70" t="s">
        <v>247</v>
      </c>
      <c r="B145" s="23" t="s">
        <v>248</v>
      </c>
      <c r="C145" s="70"/>
      <c r="D145" s="138">
        <v>3</v>
      </c>
      <c r="E145" s="149">
        <v>1605000</v>
      </c>
      <c r="F145" s="149">
        <v>0</v>
      </c>
      <c r="G145" s="149">
        <v>0</v>
      </c>
      <c r="H145" s="149">
        <f t="shared" si="12"/>
        <v>1605000</v>
      </c>
      <c r="I145" s="154">
        <f t="shared" si="13"/>
        <v>1.4663461900831418</v>
      </c>
      <c r="J145" s="130">
        <f t="shared" si="14"/>
        <v>1605000</v>
      </c>
      <c r="K145" s="133" t="s">
        <v>131</v>
      </c>
      <c r="L145" s="130">
        <f t="shared" si="15"/>
        <v>1605000</v>
      </c>
      <c r="M145" s="154">
        <f t="shared" si="16"/>
        <v>1.9480936810941514</v>
      </c>
      <c r="N145" s="148" t="s">
        <v>131</v>
      </c>
      <c r="O145" s="155">
        <v>0</v>
      </c>
      <c r="P145" s="149">
        <v>0</v>
      </c>
      <c r="Q145" s="155">
        <v>0</v>
      </c>
      <c r="R145" s="234" t="s">
        <v>131</v>
      </c>
      <c r="S145" s="235"/>
      <c r="T145" s="149">
        <v>1605000</v>
      </c>
    </row>
    <row r="146" spans="1:20" s="20" customFormat="1" ht="11.25">
      <c r="A146" s="70" t="s">
        <v>249</v>
      </c>
      <c r="B146" s="10" t="s">
        <v>250</v>
      </c>
      <c r="C146" s="70"/>
      <c r="D146" s="138">
        <v>0</v>
      </c>
      <c r="E146" s="149">
        <v>0</v>
      </c>
      <c r="F146" s="149">
        <v>0</v>
      </c>
      <c r="G146" s="149">
        <v>0</v>
      </c>
      <c r="H146" s="149">
        <f t="shared" si="12"/>
        <v>0</v>
      </c>
      <c r="I146" s="154">
        <f t="shared" si="13"/>
        <v>0</v>
      </c>
      <c r="J146" s="130">
        <f t="shared" si="14"/>
        <v>0</v>
      </c>
      <c r="K146" s="133" t="s">
        <v>131</v>
      </c>
      <c r="L146" s="130">
        <f t="shared" si="15"/>
        <v>0</v>
      </c>
      <c r="M146" s="154">
        <f t="shared" si="16"/>
        <v>0</v>
      </c>
      <c r="N146" s="148" t="s">
        <v>131</v>
      </c>
      <c r="O146" s="155">
        <v>0</v>
      </c>
      <c r="P146" s="149">
        <v>0</v>
      </c>
      <c r="Q146" s="155">
        <v>0</v>
      </c>
      <c r="R146" s="234" t="s">
        <v>131</v>
      </c>
      <c r="S146" s="235"/>
      <c r="T146" s="149"/>
    </row>
    <row r="147" spans="1:20" s="20" customFormat="1" ht="11.25">
      <c r="A147" s="70" t="s">
        <v>251</v>
      </c>
      <c r="B147" s="10" t="s">
        <v>173</v>
      </c>
      <c r="C147" s="70"/>
      <c r="D147" s="138">
        <v>0</v>
      </c>
      <c r="E147" s="149">
        <v>0</v>
      </c>
      <c r="F147" s="149">
        <v>0</v>
      </c>
      <c r="G147" s="149">
        <v>0</v>
      </c>
      <c r="H147" s="149">
        <f t="shared" si="12"/>
        <v>0</v>
      </c>
      <c r="I147" s="154">
        <f t="shared" si="13"/>
        <v>0</v>
      </c>
      <c r="J147" s="130">
        <f t="shared" si="14"/>
        <v>0</v>
      </c>
      <c r="K147" s="133" t="s">
        <v>131</v>
      </c>
      <c r="L147" s="130">
        <f t="shared" si="15"/>
        <v>0</v>
      </c>
      <c r="M147" s="154">
        <f t="shared" si="16"/>
        <v>0</v>
      </c>
      <c r="N147" s="148" t="s">
        <v>131</v>
      </c>
      <c r="O147" s="155">
        <v>0</v>
      </c>
      <c r="P147" s="149">
        <v>0</v>
      </c>
      <c r="Q147" s="155">
        <v>0</v>
      </c>
      <c r="R147" s="234" t="s">
        <v>131</v>
      </c>
      <c r="S147" s="235"/>
      <c r="T147" s="149">
        <v>0</v>
      </c>
    </row>
    <row r="148" spans="1:20" s="20" customFormat="1" ht="11.25">
      <c r="A148" s="70"/>
      <c r="B148" s="10" t="s">
        <v>252</v>
      </c>
      <c r="C148" s="70"/>
      <c r="D148" s="144">
        <v>74</v>
      </c>
      <c r="E148" s="144">
        <v>21964291</v>
      </c>
      <c r="F148" s="144">
        <v>0</v>
      </c>
      <c r="G148" s="144">
        <v>0</v>
      </c>
      <c r="H148" s="144">
        <f t="shared" si="12"/>
        <v>21964291</v>
      </c>
      <c r="I148" s="150">
        <f t="shared" si="13"/>
        <v>20.066825187369123</v>
      </c>
      <c r="J148" s="151">
        <f t="shared" si="14"/>
        <v>21964291</v>
      </c>
      <c r="K148" s="152" t="s">
        <v>131</v>
      </c>
      <c r="L148" s="151">
        <f t="shared" si="15"/>
        <v>21964291</v>
      </c>
      <c r="M148" s="150">
        <f>L148*100/82388235</f>
        <v>26.65949938119199</v>
      </c>
      <c r="N148" s="115" t="s">
        <v>131</v>
      </c>
      <c r="O148" s="153">
        <v>0</v>
      </c>
      <c r="P148" s="144">
        <v>0</v>
      </c>
      <c r="Q148" s="153">
        <v>0</v>
      </c>
      <c r="R148" s="212" t="s">
        <v>131</v>
      </c>
      <c r="S148" s="214"/>
      <c r="T148" s="144">
        <v>21964291</v>
      </c>
    </row>
    <row r="149" spans="1:20" s="20" customFormat="1" ht="11.25">
      <c r="A149" s="70"/>
      <c r="B149" s="10" t="s">
        <v>253</v>
      </c>
      <c r="C149" s="70" t="s">
        <v>254</v>
      </c>
      <c r="D149" s="149">
        <v>1</v>
      </c>
      <c r="E149" s="149">
        <v>3978635</v>
      </c>
      <c r="F149" s="149">
        <v>0</v>
      </c>
      <c r="G149" s="149">
        <v>0</v>
      </c>
      <c r="H149" s="149">
        <f t="shared" si="12"/>
        <v>3978635</v>
      </c>
      <c r="I149" s="154">
        <f t="shared" si="13"/>
        <v>3.634926027402767</v>
      </c>
      <c r="J149" s="130">
        <f t="shared" si="14"/>
        <v>3978635</v>
      </c>
      <c r="K149" s="133" t="s">
        <v>131</v>
      </c>
      <c r="L149" s="130">
        <f t="shared" si="15"/>
        <v>3978635</v>
      </c>
      <c r="M149" s="154">
        <f t="shared" si="16"/>
        <v>4.829130032947059</v>
      </c>
      <c r="N149" s="148" t="s">
        <v>131</v>
      </c>
      <c r="O149" s="155">
        <v>0</v>
      </c>
      <c r="P149" s="149">
        <v>0</v>
      </c>
      <c r="Q149" s="155">
        <v>0</v>
      </c>
      <c r="R149" s="234" t="s">
        <v>131</v>
      </c>
      <c r="S149" s="235"/>
      <c r="T149" s="149">
        <v>3978635</v>
      </c>
    </row>
    <row r="150" spans="1:20" s="20" customFormat="1" ht="11.25">
      <c r="A150" s="70"/>
      <c r="B150" s="23" t="s">
        <v>255</v>
      </c>
      <c r="C150" s="70" t="s">
        <v>256</v>
      </c>
      <c r="D150" s="149">
        <v>1</v>
      </c>
      <c r="E150" s="149">
        <v>3303131</v>
      </c>
      <c r="F150" s="149">
        <v>0</v>
      </c>
      <c r="G150" s="149">
        <v>0</v>
      </c>
      <c r="H150" s="149">
        <f t="shared" si="12"/>
        <v>3303131</v>
      </c>
      <c r="I150" s="154">
        <f t="shared" si="13"/>
        <v>3.0177779172557746</v>
      </c>
      <c r="J150" s="130">
        <f t="shared" si="14"/>
        <v>3303131</v>
      </c>
      <c r="K150" s="133" t="s">
        <v>131</v>
      </c>
      <c r="L150" s="130">
        <f t="shared" si="15"/>
        <v>3303131</v>
      </c>
      <c r="M150" s="154">
        <f t="shared" si="16"/>
        <v>4.009226560078632</v>
      </c>
      <c r="N150" s="148" t="s">
        <v>131</v>
      </c>
      <c r="O150" s="155">
        <v>0</v>
      </c>
      <c r="P150" s="149">
        <v>0</v>
      </c>
      <c r="Q150" s="155">
        <v>0</v>
      </c>
      <c r="R150" s="227" t="s">
        <v>131</v>
      </c>
      <c r="S150" s="227"/>
      <c r="T150" s="149">
        <v>3303131</v>
      </c>
    </row>
    <row r="151" spans="1:20" s="20" customFormat="1" ht="11.25">
      <c r="A151" s="7"/>
      <c r="B151" s="26" t="s">
        <v>257</v>
      </c>
      <c r="C151" s="75"/>
      <c r="D151" s="149"/>
      <c r="E151" s="149"/>
      <c r="F151" s="149"/>
      <c r="G151" s="149"/>
      <c r="H151" s="149"/>
      <c r="I151" s="154"/>
      <c r="J151" s="130"/>
      <c r="K151" s="133"/>
      <c r="L151" s="130"/>
      <c r="M151" s="154"/>
      <c r="N151" s="148"/>
      <c r="O151" s="155"/>
      <c r="P151" s="149"/>
      <c r="Q151" s="155"/>
      <c r="R151" s="227"/>
      <c r="S151" s="227"/>
      <c r="T151" s="149"/>
    </row>
    <row r="152" spans="1:20" s="20" customFormat="1" ht="11.25">
      <c r="A152" s="7"/>
      <c r="B152" s="26" t="s">
        <v>258</v>
      </c>
      <c r="C152" s="75" t="s">
        <v>259</v>
      </c>
      <c r="D152" s="149">
        <v>1</v>
      </c>
      <c r="E152" s="149">
        <v>2642293</v>
      </c>
      <c r="F152" s="149">
        <v>0</v>
      </c>
      <c r="G152" s="149">
        <v>0</v>
      </c>
      <c r="H152" s="149">
        <f>E152+F152+G152</f>
        <v>2642293</v>
      </c>
      <c r="I152" s="154">
        <f>H152*100/109455735</f>
        <v>2.4140288309242086</v>
      </c>
      <c r="J152" s="130">
        <f>E152+F152+G152</f>
        <v>2642293</v>
      </c>
      <c r="K152" s="133" t="s">
        <v>131</v>
      </c>
      <c r="L152" s="130">
        <f>E152+F152+G152</f>
        <v>2642293</v>
      </c>
      <c r="M152" s="154">
        <f>L152*100/82388235</f>
        <v>3.2071241725229336</v>
      </c>
      <c r="N152" s="148" t="s">
        <v>131</v>
      </c>
      <c r="O152" s="155">
        <v>0</v>
      </c>
      <c r="P152" s="149">
        <v>0</v>
      </c>
      <c r="Q152" s="155">
        <v>0</v>
      </c>
      <c r="R152" s="227" t="s">
        <v>131</v>
      </c>
      <c r="S152" s="227"/>
      <c r="T152" s="149">
        <v>2642293</v>
      </c>
    </row>
    <row r="153" spans="1:20" s="20" customFormat="1" ht="11.25">
      <c r="A153" s="7"/>
      <c r="B153" s="26" t="s">
        <v>260</v>
      </c>
      <c r="C153" s="75" t="s">
        <v>261</v>
      </c>
      <c r="D153" s="149">
        <v>1</v>
      </c>
      <c r="E153" s="149">
        <v>2168477</v>
      </c>
      <c r="F153" s="149">
        <v>0</v>
      </c>
      <c r="G153" s="149">
        <v>0</v>
      </c>
      <c r="H153" s="149">
        <f>E153+F153+G153</f>
        <v>2168477</v>
      </c>
      <c r="I153" s="154">
        <f>H153*100/109455735</f>
        <v>1.9811451633849977</v>
      </c>
      <c r="J153" s="130">
        <f>E153+F153+G153</f>
        <v>2168477</v>
      </c>
      <c r="K153" s="133" t="s">
        <v>131</v>
      </c>
      <c r="L153" s="130">
        <f>E153+F153+G153</f>
        <v>2168477</v>
      </c>
      <c r="M153" s="154">
        <f>L153*100/82388235</f>
        <v>2.6320226425532725</v>
      </c>
      <c r="N153" s="148" t="s">
        <v>131</v>
      </c>
      <c r="O153" s="155">
        <v>0</v>
      </c>
      <c r="P153" s="149">
        <v>0</v>
      </c>
      <c r="Q153" s="155">
        <v>0</v>
      </c>
      <c r="R153" s="227" t="s">
        <v>131</v>
      </c>
      <c r="S153" s="227"/>
      <c r="T153" s="149">
        <v>2168477</v>
      </c>
    </row>
    <row r="154" spans="1:20" s="20" customFormat="1" ht="11.25">
      <c r="A154" s="7"/>
      <c r="B154" s="26" t="s">
        <v>262</v>
      </c>
      <c r="C154" s="75"/>
      <c r="D154" s="149"/>
      <c r="E154" s="149"/>
      <c r="F154" s="149"/>
      <c r="G154" s="149"/>
      <c r="H154" s="149"/>
      <c r="I154" s="154"/>
      <c r="J154" s="130"/>
      <c r="K154" s="133"/>
      <c r="L154" s="130"/>
      <c r="M154" s="154"/>
      <c r="N154" s="148"/>
      <c r="O154" s="155"/>
      <c r="P154" s="149"/>
      <c r="Q154" s="155"/>
      <c r="R154" s="228"/>
      <c r="S154" s="229"/>
      <c r="T154" s="163"/>
    </row>
    <row r="155" spans="1:20" s="20" customFormat="1" ht="11.25">
      <c r="A155" s="7"/>
      <c r="B155" s="26" t="s">
        <v>263</v>
      </c>
      <c r="C155" s="75" t="s">
        <v>264</v>
      </c>
      <c r="D155" s="149">
        <v>1</v>
      </c>
      <c r="E155" s="149">
        <v>1258547</v>
      </c>
      <c r="F155" s="149">
        <v>0</v>
      </c>
      <c r="G155" s="149">
        <v>0</v>
      </c>
      <c r="H155" s="149">
        <f>E155+F155+G155</f>
        <v>1258547</v>
      </c>
      <c r="I155" s="154">
        <f>H155*100/109455735</f>
        <v>1.1498228027978616</v>
      </c>
      <c r="J155" s="130">
        <f>E155+F155+G155</f>
        <v>1258547</v>
      </c>
      <c r="K155" s="133" t="s">
        <v>131</v>
      </c>
      <c r="L155" s="130">
        <f>E155+F155+G155</f>
        <v>1258547</v>
      </c>
      <c r="M155" s="154">
        <f>L155*100/82388235</f>
        <v>1.5275809707538948</v>
      </c>
      <c r="N155" s="148" t="s">
        <v>131</v>
      </c>
      <c r="O155" s="155">
        <v>0</v>
      </c>
      <c r="P155" s="149">
        <v>0</v>
      </c>
      <c r="Q155" s="155">
        <v>0</v>
      </c>
      <c r="R155" s="228" t="s">
        <v>131</v>
      </c>
      <c r="S155" s="229"/>
      <c r="T155" s="163">
        <v>1258547</v>
      </c>
    </row>
    <row r="156" spans="1:20" s="21" customFormat="1" ht="11.25">
      <c r="A156" s="12"/>
      <c r="B156" s="1" t="s">
        <v>265</v>
      </c>
      <c r="C156" s="12"/>
      <c r="D156" s="141">
        <f>D134+D141+D144+D145+D146+D148</f>
        <v>200</v>
      </c>
      <c r="E156" s="141">
        <f>E134+E141+E144+E145+E146+E148</f>
        <v>42988654</v>
      </c>
      <c r="F156" s="144">
        <v>0</v>
      </c>
      <c r="G156" s="144">
        <v>0</v>
      </c>
      <c r="H156" s="141">
        <f>H134+H141+H144+H145+H146+H148</f>
        <v>42988654</v>
      </c>
      <c r="I156" s="150">
        <f>H156*100/109455735</f>
        <v>39.27492150137222</v>
      </c>
      <c r="J156" s="141">
        <f>J134+J141+J144+J145+J146+J148</f>
        <v>42988654</v>
      </c>
      <c r="K156" s="115" t="s">
        <v>131</v>
      </c>
      <c r="L156" s="141">
        <f>L134+L141+L144+L145+L146+L148</f>
        <v>42988654</v>
      </c>
      <c r="M156" s="150">
        <f>L156*100/82388235</f>
        <v>52.1781465521139</v>
      </c>
      <c r="N156" s="115" t="s">
        <v>131</v>
      </c>
      <c r="O156" s="153">
        <v>0</v>
      </c>
      <c r="P156" s="144">
        <v>0</v>
      </c>
      <c r="Q156" s="153">
        <v>0</v>
      </c>
      <c r="R156" s="212" t="s">
        <v>131</v>
      </c>
      <c r="S156" s="214"/>
      <c r="T156" s="141">
        <f>T134+T141+T144+T145+T146+T148</f>
        <v>42946303</v>
      </c>
    </row>
    <row r="157" spans="1:20" s="21" customFormat="1" ht="2.25" customHeight="1">
      <c r="A157" s="78"/>
      <c r="B157" s="2"/>
      <c r="C157" s="45"/>
      <c r="D157" s="169"/>
      <c r="E157" s="170"/>
      <c r="F157" s="171"/>
      <c r="G157" s="170"/>
      <c r="H157" s="171"/>
      <c r="I157" s="172"/>
      <c r="J157" s="171"/>
      <c r="K157" s="170"/>
      <c r="L157" s="171"/>
      <c r="M157" s="172"/>
      <c r="N157" s="171"/>
      <c r="O157" s="173"/>
      <c r="P157" s="171"/>
      <c r="Q157" s="170"/>
      <c r="R157" s="234"/>
      <c r="S157" s="235"/>
      <c r="T157" s="174"/>
    </row>
    <row r="158" spans="1:20" s="20" customFormat="1" ht="11.25">
      <c r="A158" s="59" t="s">
        <v>199</v>
      </c>
      <c r="B158" s="2" t="s">
        <v>266</v>
      </c>
      <c r="C158" s="5"/>
      <c r="D158" s="175"/>
      <c r="E158" s="176"/>
      <c r="F158" s="177"/>
      <c r="G158" s="178"/>
      <c r="H158" s="178"/>
      <c r="I158" s="179"/>
      <c r="J158" s="176"/>
      <c r="K158" s="177"/>
      <c r="L158" s="176"/>
      <c r="M158" s="180"/>
      <c r="N158" s="177"/>
      <c r="O158" s="181"/>
      <c r="P158" s="182"/>
      <c r="Q158" s="177"/>
      <c r="R158" s="230"/>
      <c r="S158" s="231"/>
      <c r="T158" s="182"/>
    </row>
    <row r="159" spans="1:20" s="20" customFormat="1" ht="11.25">
      <c r="A159" s="46"/>
      <c r="B159" s="34" t="s">
        <v>267</v>
      </c>
      <c r="C159" s="3"/>
      <c r="D159" s="160"/>
      <c r="E159" s="157"/>
      <c r="F159" s="107"/>
      <c r="G159" s="106"/>
      <c r="H159" s="106"/>
      <c r="I159" s="183"/>
      <c r="J159" s="157"/>
      <c r="K159" s="107"/>
      <c r="L159" s="157"/>
      <c r="M159" s="184"/>
      <c r="N159" s="107"/>
      <c r="O159" s="161"/>
      <c r="P159" s="109"/>
      <c r="Q159" s="107"/>
      <c r="R159" s="185"/>
      <c r="S159" s="186"/>
      <c r="T159" s="109"/>
    </row>
    <row r="160" spans="1:20" s="20" customFormat="1" ht="11.25">
      <c r="A160" s="31"/>
      <c r="B160" s="4" t="s">
        <v>268</v>
      </c>
      <c r="C160" s="7"/>
      <c r="D160" s="187">
        <v>1</v>
      </c>
      <c r="E160" s="163">
        <v>112</v>
      </c>
      <c r="F160" s="124">
        <v>0</v>
      </c>
      <c r="G160" s="122">
        <v>0</v>
      </c>
      <c r="H160" s="122">
        <f>E160+F160+G160</f>
        <v>112</v>
      </c>
      <c r="I160" s="188">
        <f>H160*100/109455735</f>
        <v>0.00010232446933913513</v>
      </c>
      <c r="J160" s="189">
        <f>E160+F160+G160</f>
        <v>112</v>
      </c>
      <c r="K160" s="160" t="s">
        <v>131</v>
      </c>
      <c r="L160" s="189">
        <f>E160+F160+G160</f>
        <v>112</v>
      </c>
      <c r="M160" s="190">
        <f>L160*100/82388235</f>
        <v>0.00013594173973990338</v>
      </c>
      <c r="N160" s="191" t="s">
        <v>131</v>
      </c>
      <c r="O160" s="165">
        <f>L160*100/109455735</f>
        <v>0.00010232446933913513</v>
      </c>
      <c r="P160" s="125">
        <v>0</v>
      </c>
      <c r="Q160" s="192">
        <v>0</v>
      </c>
      <c r="R160" s="228" t="s">
        <v>131</v>
      </c>
      <c r="S160" s="229"/>
      <c r="T160" s="125">
        <v>0</v>
      </c>
    </row>
    <row r="161" spans="1:20" s="21" customFormat="1" ht="11.25">
      <c r="A161" s="12"/>
      <c r="B161" s="1" t="s">
        <v>269</v>
      </c>
      <c r="C161" s="12"/>
      <c r="D161" s="141">
        <f>SUM(D160:D160)</f>
        <v>1</v>
      </c>
      <c r="E161" s="144">
        <f>SUM(E160:E160)</f>
        <v>112</v>
      </c>
      <c r="F161" s="144">
        <v>0</v>
      </c>
      <c r="G161" s="144">
        <v>0</v>
      </c>
      <c r="H161" s="144">
        <f>SUM(H160)</f>
        <v>112</v>
      </c>
      <c r="I161" s="150">
        <f>H161*100/109455735</f>
        <v>0.00010232446933913513</v>
      </c>
      <c r="J161" s="145">
        <f>SUM(J160)</f>
        <v>112</v>
      </c>
      <c r="K161" s="115" t="s">
        <v>131</v>
      </c>
      <c r="L161" s="166">
        <f>SUM(L160)</f>
        <v>112</v>
      </c>
      <c r="M161" s="193">
        <f>L161*100/82388235</f>
        <v>0.00013594173973990338</v>
      </c>
      <c r="N161" s="115" t="s">
        <v>131</v>
      </c>
      <c r="O161" s="153">
        <f>L161*100/109455735</f>
        <v>0.00010232446933913513</v>
      </c>
      <c r="P161" s="144">
        <v>0</v>
      </c>
      <c r="Q161" s="153">
        <v>0</v>
      </c>
      <c r="R161" s="248" t="s">
        <v>131</v>
      </c>
      <c r="S161" s="248"/>
      <c r="T161" s="144">
        <f>SUM(T160)</f>
        <v>0</v>
      </c>
    </row>
    <row r="162" spans="1:20" s="20" customFormat="1" ht="3" customHeight="1">
      <c r="A162" s="22"/>
      <c r="B162" s="1"/>
      <c r="C162" s="10"/>
      <c r="D162" s="148"/>
      <c r="E162" s="149"/>
      <c r="F162" s="149"/>
      <c r="G162" s="149"/>
      <c r="H162" s="149"/>
      <c r="I162" s="149"/>
      <c r="J162" s="149"/>
      <c r="K162" s="149"/>
      <c r="L162" s="149"/>
      <c r="M162" s="149"/>
      <c r="N162" s="149"/>
      <c r="O162" s="155"/>
      <c r="P162" s="149"/>
      <c r="Q162" s="194"/>
      <c r="R162" s="195"/>
      <c r="S162" s="196"/>
      <c r="T162" s="197"/>
    </row>
    <row r="163" spans="1:20" s="20" customFormat="1" ht="11.25">
      <c r="A163" s="58" t="s">
        <v>270</v>
      </c>
      <c r="B163" s="1" t="s">
        <v>271</v>
      </c>
      <c r="C163" s="10"/>
      <c r="D163" s="148"/>
      <c r="E163" s="149"/>
      <c r="F163" s="149"/>
      <c r="G163" s="149"/>
      <c r="H163" s="149"/>
      <c r="I163" s="149"/>
      <c r="J163" s="149"/>
      <c r="K163" s="149"/>
      <c r="L163" s="149"/>
      <c r="M163" s="149"/>
      <c r="N163" s="149"/>
      <c r="O163" s="155"/>
      <c r="P163" s="149"/>
      <c r="Q163" s="149"/>
      <c r="R163" s="228" t="s">
        <v>131</v>
      </c>
      <c r="S163" s="229"/>
      <c r="T163" s="149"/>
    </row>
    <row r="164" spans="1:20" s="20" customFormat="1" ht="11.25">
      <c r="A164" s="5" t="s">
        <v>99</v>
      </c>
      <c r="B164" s="9" t="s">
        <v>272</v>
      </c>
      <c r="C164" s="9"/>
      <c r="D164" s="133"/>
      <c r="E164" s="176"/>
      <c r="F164" s="176"/>
      <c r="G164" s="176"/>
      <c r="H164" s="176"/>
      <c r="I164" s="176"/>
      <c r="J164" s="176"/>
      <c r="K164" s="176"/>
      <c r="L164" s="176"/>
      <c r="M164" s="176"/>
      <c r="N164" s="176"/>
      <c r="O164" s="181"/>
      <c r="P164" s="176"/>
      <c r="Q164" s="176"/>
      <c r="R164" s="230" t="s">
        <v>131</v>
      </c>
      <c r="S164" s="231"/>
      <c r="T164" s="176"/>
    </row>
    <row r="165" spans="1:20" s="20" customFormat="1" ht="11.25">
      <c r="A165" s="5"/>
      <c r="B165" s="38" t="s">
        <v>273</v>
      </c>
      <c r="C165" s="9"/>
      <c r="D165" s="130"/>
      <c r="E165" s="176"/>
      <c r="F165" s="177"/>
      <c r="G165" s="176"/>
      <c r="H165" s="177"/>
      <c r="I165" s="176"/>
      <c r="J165" s="177"/>
      <c r="K165" s="176"/>
      <c r="L165" s="177"/>
      <c r="M165" s="176"/>
      <c r="N165" s="175"/>
      <c r="O165" s="181"/>
      <c r="P165" s="177"/>
      <c r="Q165" s="176"/>
      <c r="R165" s="232"/>
      <c r="S165" s="232"/>
      <c r="T165" s="176"/>
    </row>
    <row r="166" spans="1:20" s="20" customFormat="1" ht="11.25">
      <c r="A166" s="3"/>
      <c r="B166" s="39" t="s">
        <v>274</v>
      </c>
      <c r="C166" s="11"/>
      <c r="D166" s="159">
        <v>57210</v>
      </c>
      <c r="E166" s="157">
        <v>11194002</v>
      </c>
      <c r="F166" s="107">
        <v>0</v>
      </c>
      <c r="G166" s="157">
        <v>0</v>
      </c>
      <c r="H166" s="107">
        <f>E166+F166+G166</f>
        <v>11194002</v>
      </c>
      <c r="I166" s="158">
        <f>H166*100/109455735</f>
        <v>10.226967093135869</v>
      </c>
      <c r="J166" s="107">
        <f>E166+F166+G166</f>
        <v>11194002</v>
      </c>
      <c r="K166" s="156" t="s">
        <v>131</v>
      </c>
      <c r="L166" s="107">
        <f>E166+F166+G166</f>
        <v>11194002</v>
      </c>
      <c r="M166" s="158">
        <f>L166*100/82388235</f>
        <v>13.586893808321054</v>
      </c>
      <c r="N166" s="160" t="s">
        <v>131</v>
      </c>
      <c r="O166" s="161">
        <v>0</v>
      </c>
      <c r="P166" s="107">
        <v>0</v>
      </c>
      <c r="Q166" s="161">
        <v>0</v>
      </c>
      <c r="R166" s="233" t="s">
        <v>131</v>
      </c>
      <c r="S166" s="233"/>
      <c r="T166" s="157">
        <v>8822217</v>
      </c>
    </row>
    <row r="167" spans="1:20" s="20" customFormat="1" ht="11.25">
      <c r="A167" s="7"/>
      <c r="B167" s="40" t="s">
        <v>275</v>
      </c>
      <c r="C167" s="17"/>
      <c r="D167" s="187"/>
      <c r="E167" s="163"/>
      <c r="F167" s="124"/>
      <c r="G167" s="163"/>
      <c r="H167" s="124"/>
      <c r="I167" s="164"/>
      <c r="J167" s="124"/>
      <c r="K167" s="162"/>
      <c r="L167" s="124"/>
      <c r="M167" s="164"/>
      <c r="N167" s="191"/>
      <c r="O167" s="165"/>
      <c r="P167" s="124"/>
      <c r="Q167" s="163"/>
      <c r="R167" s="226"/>
      <c r="S167" s="226"/>
      <c r="T167" s="163"/>
    </row>
    <row r="168" spans="1:20" s="20" customFormat="1" ht="11.25">
      <c r="A168" s="5"/>
      <c r="B168" s="38" t="s">
        <v>276</v>
      </c>
      <c r="C168" s="9"/>
      <c r="D168" s="130"/>
      <c r="E168" s="176"/>
      <c r="F168" s="177"/>
      <c r="G168" s="176"/>
      <c r="H168" s="177"/>
      <c r="I168" s="198"/>
      <c r="J168" s="177"/>
      <c r="K168" s="133"/>
      <c r="L168" s="177"/>
      <c r="M168" s="198"/>
      <c r="N168" s="175"/>
      <c r="O168" s="181"/>
      <c r="P168" s="177"/>
      <c r="Q168" s="176"/>
      <c r="R168" s="232"/>
      <c r="S168" s="232"/>
      <c r="T168" s="176"/>
    </row>
    <row r="169" spans="1:20" s="20" customFormat="1" ht="11.25">
      <c r="A169" s="3"/>
      <c r="B169" s="39" t="s">
        <v>277</v>
      </c>
      <c r="C169" s="11"/>
      <c r="D169" s="159">
        <v>8</v>
      </c>
      <c r="E169" s="157">
        <v>568659</v>
      </c>
      <c r="F169" s="107">
        <v>0</v>
      </c>
      <c r="G169" s="157">
        <v>0</v>
      </c>
      <c r="H169" s="107">
        <f>E169+F169+G169</f>
        <v>568659</v>
      </c>
      <c r="I169" s="158">
        <f>H169*100/109455735</f>
        <v>0.5195333072314575</v>
      </c>
      <c r="J169" s="107">
        <f>E169+F169+G169</f>
        <v>568659</v>
      </c>
      <c r="K169" s="156" t="s">
        <v>131</v>
      </c>
      <c r="L169" s="107">
        <f>E169+F169+G169</f>
        <v>568659</v>
      </c>
      <c r="M169" s="158">
        <f>L169*100/82388235</f>
        <v>0.6902186944531583</v>
      </c>
      <c r="N169" s="160" t="s">
        <v>131</v>
      </c>
      <c r="O169" s="161">
        <v>0</v>
      </c>
      <c r="P169" s="107">
        <v>0</v>
      </c>
      <c r="Q169" s="161">
        <v>0</v>
      </c>
      <c r="R169" s="233" t="s">
        <v>131</v>
      </c>
      <c r="S169" s="233"/>
      <c r="T169" s="157">
        <v>568659</v>
      </c>
    </row>
    <row r="170" spans="1:20" s="20" customFormat="1" ht="11.25">
      <c r="A170" s="7"/>
      <c r="B170" s="40" t="s">
        <v>278</v>
      </c>
      <c r="C170" s="17"/>
      <c r="D170" s="187"/>
      <c r="E170" s="163"/>
      <c r="F170" s="124"/>
      <c r="G170" s="163"/>
      <c r="H170" s="124"/>
      <c r="I170" s="164"/>
      <c r="J170" s="124"/>
      <c r="K170" s="162"/>
      <c r="L170" s="124"/>
      <c r="M170" s="164"/>
      <c r="N170" s="191"/>
      <c r="O170" s="165"/>
      <c r="P170" s="124"/>
      <c r="Q170" s="163"/>
      <c r="R170" s="226"/>
      <c r="S170" s="226"/>
      <c r="T170" s="163"/>
    </row>
    <row r="171" spans="1:20" s="20" customFormat="1" ht="11.25">
      <c r="A171" s="70" t="s">
        <v>115</v>
      </c>
      <c r="B171" s="10" t="s">
        <v>279</v>
      </c>
      <c r="C171" s="10"/>
      <c r="D171" s="159">
        <v>4</v>
      </c>
      <c r="E171" s="157">
        <v>9675</v>
      </c>
      <c r="F171" s="107">
        <v>0</v>
      </c>
      <c r="G171" s="157">
        <v>0</v>
      </c>
      <c r="H171" s="107">
        <f>E171+F171+G171</f>
        <v>9675</v>
      </c>
      <c r="I171" s="158">
        <f>H171*100/109455735</f>
        <v>0.008839189650501181</v>
      </c>
      <c r="J171" s="107">
        <f>E171+F171+G171</f>
        <v>9675</v>
      </c>
      <c r="K171" s="156" t="s">
        <v>131</v>
      </c>
      <c r="L171" s="107">
        <f>E171+F171+G171</f>
        <v>9675</v>
      </c>
      <c r="M171" s="154">
        <f>L171*100/82388235</f>
        <v>0.011743181535567549</v>
      </c>
      <c r="N171" s="160" t="s">
        <v>131</v>
      </c>
      <c r="O171" s="161">
        <v>0</v>
      </c>
      <c r="P171" s="107">
        <v>0</v>
      </c>
      <c r="Q171" s="161">
        <v>0</v>
      </c>
      <c r="R171" s="233" t="s">
        <v>131</v>
      </c>
      <c r="S171" s="233"/>
      <c r="T171" s="157">
        <v>9675</v>
      </c>
    </row>
    <row r="172" spans="1:20" s="20" customFormat="1" ht="11.25">
      <c r="A172" s="70" t="s">
        <v>170</v>
      </c>
      <c r="B172" s="10" t="s">
        <v>280</v>
      </c>
      <c r="C172" s="10"/>
      <c r="D172" s="138">
        <v>0</v>
      </c>
      <c r="E172" s="149">
        <v>0</v>
      </c>
      <c r="F172" s="149">
        <v>0</v>
      </c>
      <c r="G172" s="149">
        <v>0</v>
      </c>
      <c r="H172" s="149">
        <f>E172+F172+G172</f>
        <v>0</v>
      </c>
      <c r="I172" s="154">
        <f>H172*100/109455735</f>
        <v>0</v>
      </c>
      <c r="J172" s="149">
        <f>E172+F172+G172</f>
        <v>0</v>
      </c>
      <c r="K172" s="148" t="s">
        <v>131</v>
      </c>
      <c r="L172" s="149">
        <f>E172+F172+G172</f>
        <v>0</v>
      </c>
      <c r="M172" s="154">
        <f>L172*100/82388235</f>
        <v>0</v>
      </c>
      <c r="N172" s="148" t="s">
        <v>131</v>
      </c>
      <c r="O172" s="155">
        <f>L172*100/109455735</f>
        <v>0</v>
      </c>
      <c r="P172" s="149">
        <v>0</v>
      </c>
      <c r="Q172" s="155">
        <v>0</v>
      </c>
      <c r="R172" s="227" t="s">
        <v>131</v>
      </c>
      <c r="S172" s="227"/>
      <c r="T172" s="149">
        <v>0</v>
      </c>
    </row>
    <row r="173" spans="1:20" s="20" customFormat="1" ht="11.25">
      <c r="A173" s="70" t="s">
        <v>172</v>
      </c>
      <c r="B173" s="10" t="s">
        <v>281</v>
      </c>
      <c r="C173" s="10"/>
      <c r="D173" s="159">
        <v>0</v>
      </c>
      <c r="E173" s="157">
        <v>0</v>
      </c>
      <c r="F173" s="107">
        <v>0</v>
      </c>
      <c r="G173" s="157">
        <v>0</v>
      </c>
      <c r="H173" s="107">
        <f>E173+F173+G173</f>
        <v>0</v>
      </c>
      <c r="I173" s="158">
        <f>H173*100/109455735</f>
        <v>0</v>
      </c>
      <c r="J173" s="107">
        <f>E173+F173+G173</f>
        <v>0</v>
      </c>
      <c r="K173" s="156" t="s">
        <v>131</v>
      </c>
      <c r="L173" s="107">
        <f>E173+F173+G173</f>
        <v>0</v>
      </c>
      <c r="M173" s="154">
        <f>L173*100/82388235</f>
        <v>0</v>
      </c>
      <c r="N173" s="160" t="s">
        <v>131</v>
      </c>
      <c r="O173" s="161">
        <f>L173*100/109455735</f>
        <v>0</v>
      </c>
      <c r="P173" s="107">
        <v>0</v>
      </c>
      <c r="Q173" s="161">
        <v>0</v>
      </c>
      <c r="R173" s="233" t="s">
        <v>131</v>
      </c>
      <c r="S173" s="233"/>
      <c r="T173" s="157">
        <v>0</v>
      </c>
    </row>
    <row r="174" spans="1:20" s="20" customFormat="1" ht="11.25">
      <c r="A174" s="70"/>
      <c r="B174" s="10" t="s">
        <v>282</v>
      </c>
      <c r="C174" s="10"/>
      <c r="D174" s="138"/>
      <c r="E174" s="149"/>
      <c r="F174" s="149"/>
      <c r="G174" s="149"/>
      <c r="H174" s="149"/>
      <c r="I174" s="154"/>
      <c r="J174" s="149"/>
      <c r="K174" s="148"/>
      <c r="L174" s="149"/>
      <c r="M174" s="154"/>
      <c r="N174" s="148"/>
      <c r="O174" s="155"/>
      <c r="P174" s="149"/>
      <c r="Q174" s="149"/>
      <c r="R174" s="234" t="s">
        <v>131</v>
      </c>
      <c r="S174" s="235"/>
      <c r="T174" s="149"/>
    </row>
    <row r="175" spans="1:20" s="20" customFormat="1" ht="11.25">
      <c r="A175" s="70" t="s">
        <v>242</v>
      </c>
      <c r="B175" s="10" t="s">
        <v>173</v>
      </c>
      <c r="C175" s="10"/>
      <c r="D175" s="138"/>
      <c r="E175" s="149"/>
      <c r="F175" s="149"/>
      <c r="G175" s="149"/>
      <c r="H175" s="149"/>
      <c r="I175" s="154"/>
      <c r="J175" s="149"/>
      <c r="K175" s="148"/>
      <c r="L175" s="149"/>
      <c r="M175" s="154"/>
      <c r="N175" s="148"/>
      <c r="O175" s="155"/>
      <c r="P175" s="149"/>
      <c r="Q175" s="149"/>
      <c r="R175" s="234" t="s">
        <v>131</v>
      </c>
      <c r="S175" s="235"/>
      <c r="T175" s="149"/>
    </row>
    <row r="176" spans="1:20" s="20" customFormat="1" ht="11.25">
      <c r="A176" s="70"/>
      <c r="B176" s="10" t="s">
        <v>283</v>
      </c>
      <c r="C176" s="10"/>
      <c r="D176" s="138">
        <v>803</v>
      </c>
      <c r="E176" s="149">
        <v>3594299</v>
      </c>
      <c r="F176" s="149">
        <v>0</v>
      </c>
      <c r="G176" s="149">
        <v>0</v>
      </c>
      <c r="H176" s="149">
        <f aca="true" t="shared" si="17" ref="H176:H182">E176+F176+G176</f>
        <v>3594299</v>
      </c>
      <c r="I176" s="154">
        <f aca="true" t="shared" si="18" ref="I176:I182">H176*100/109455735</f>
        <v>3.2837923019748576</v>
      </c>
      <c r="J176" s="149">
        <f aca="true" t="shared" si="19" ref="J176:J182">E176+F176+G176</f>
        <v>3594299</v>
      </c>
      <c r="K176" s="148" t="s">
        <v>131</v>
      </c>
      <c r="L176" s="149">
        <f aca="true" t="shared" si="20" ref="L176:L182">E176+F176+G176</f>
        <v>3594299</v>
      </c>
      <c r="M176" s="154">
        <f aca="true" t="shared" si="21" ref="M176:M182">L176*100/82388235</f>
        <v>4.362636242905313</v>
      </c>
      <c r="N176" s="148" t="s">
        <v>131</v>
      </c>
      <c r="O176" s="155">
        <v>0</v>
      </c>
      <c r="P176" s="149">
        <v>0</v>
      </c>
      <c r="Q176" s="155">
        <v>0</v>
      </c>
      <c r="R176" s="227" t="s">
        <v>131</v>
      </c>
      <c r="S176" s="227"/>
      <c r="T176" s="149">
        <v>3542084</v>
      </c>
    </row>
    <row r="177" spans="1:20" s="20" customFormat="1" ht="11.25">
      <c r="A177" s="70"/>
      <c r="B177" s="10" t="s">
        <v>284</v>
      </c>
      <c r="C177" s="10"/>
      <c r="D177" s="138">
        <v>127</v>
      </c>
      <c r="E177" s="149">
        <v>210214</v>
      </c>
      <c r="F177" s="149">
        <v>0</v>
      </c>
      <c r="G177" s="149">
        <v>0</v>
      </c>
      <c r="H177" s="149">
        <f t="shared" si="17"/>
        <v>210214</v>
      </c>
      <c r="I177" s="154">
        <f t="shared" si="18"/>
        <v>0.1920538928362228</v>
      </c>
      <c r="J177" s="149">
        <f t="shared" si="19"/>
        <v>210214</v>
      </c>
      <c r="K177" s="148" t="s">
        <v>131</v>
      </c>
      <c r="L177" s="149">
        <f t="shared" si="20"/>
        <v>210214</v>
      </c>
      <c r="M177" s="154">
        <f t="shared" si="21"/>
        <v>0.25515050783646476</v>
      </c>
      <c r="N177" s="148" t="s">
        <v>131</v>
      </c>
      <c r="O177" s="155">
        <v>0</v>
      </c>
      <c r="P177" s="149">
        <v>0</v>
      </c>
      <c r="Q177" s="155">
        <v>0</v>
      </c>
      <c r="R177" s="227" t="s">
        <v>131</v>
      </c>
      <c r="S177" s="227"/>
      <c r="T177" s="149">
        <v>210214</v>
      </c>
    </row>
    <row r="178" spans="1:20" s="20" customFormat="1" ht="11.25">
      <c r="A178" s="70"/>
      <c r="B178" s="10" t="s">
        <v>285</v>
      </c>
      <c r="C178" s="10"/>
      <c r="D178" s="138">
        <v>767</v>
      </c>
      <c r="E178" s="149">
        <v>550492</v>
      </c>
      <c r="F178" s="149">
        <v>0</v>
      </c>
      <c r="G178" s="149">
        <v>0</v>
      </c>
      <c r="H178" s="149">
        <f t="shared" si="17"/>
        <v>550492</v>
      </c>
      <c r="I178" s="154">
        <f t="shared" si="18"/>
        <v>0.5029357301378498</v>
      </c>
      <c r="J178" s="149">
        <f t="shared" si="19"/>
        <v>550492</v>
      </c>
      <c r="K178" s="148" t="s">
        <v>131</v>
      </c>
      <c r="L178" s="149">
        <f t="shared" si="20"/>
        <v>550492</v>
      </c>
      <c r="M178" s="154">
        <f t="shared" si="21"/>
        <v>0.6681682160080259</v>
      </c>
      <c r="N178" s="148" t="s">
        <v>131</v>
      </c>
      <c r="O178" s="155">
        <v>0</v>
      </c>
      <c r="P178" s="149">
        <v>0</v>
      </c>
      <c r="Q178" s="155">
        <v>0</v>
      </c>
      <c r="R178" s="227" t="s">
        <v>131</v>
      </c>
      <c r="S178" s="227"/>
      <c r="T178" s="149">
        <v>516086</v>
      </c>
    </row>
    <row r="179" spans="1:20" s="20" customFormat="1" ht="11.25">
      <c r="A179" s="70"/>
      <c r="B179" s="10" t="s">
        <v>286</v>
      </c>
      <c r="C179" s="10"/>
      <c r="D179" s="138">
        <v>10</v>
      </c>
      <c r="E179" s="149">
        <v>6972</v>
      </c>
      <c r="F179" s="149">
        <v>0</v>
      </c>
      <c r="G179" s="149">
        <v>0</v>
      </c>
      <c r="H179" s="149">
        <f t="shared" si="17"/>
        <v>6972</v>
      </c>
      <c r="I179" s="154">
        <f t="shared" si="18"/>
        <v>0.006369698216361162</v>
      </c>
      <c r="J179" s="149">
        <f t="shared" si="19"/>
        <v>6972</v>
      </c>
      <c r="K179" s="148" t="s">
        <v>131</v>
      </c>
      <c r="L179" s="149">
        <f t="shared" si="20"/>
        <v>6972</v>
      </c>
      <c r="M179" s="154">
        <f t="shared" si="21"/>
        <v>0.008462373298808987</v>
      </c>
      <c r="N179" s="148" t="s">
        <v>131</v>
      </c>
      <c r="O179" s="155">
        <v>0</v>
      </c>
      <c r="P179" s="149">
        <v>0</v>
      </c>
      <c r="Q179" s="155">
        <v>0</v>
      </c>
      <c r="R179" s="227" t="s">
        <v>131</v>
      </c>
      <c r="S179" s="227"/>
      <c r="T179" s="149">
        <v>6951</v>
      </c>
    </row>
    <row r="180" spans="1:20" s="20" customFormat="1" ht="11.25">
      <c r="A180" s="70"/>
      <c r="B180" s="10" t="s">
        <v>287</v>
      </c>
      <c r="C180" s="10"/>
      <c r="D180" s="138">
        <v>2</v>
      </c>
      <c r="E180" s="149">
        <v>136350</v>
      </c>
      <c r="F180" s="149">
        <v>0</v>
      </c>
      <c r="G180" s="149">
        <v>0</v>
      </c>
      <c r="H180" s="149">
        <f t="shared" si="17"/>
        <v>136350</v>
      </c>
      <c r="I180" s="154">
        <f t="shared" si="18"/>
        <v>0.12457090530706318</v>
      </c>
      <c r="J180" s="149">
        <f t="shared" si="19"/>
        <v>136350</v>
      </c>
      <c r="K180" s="148" t="s">
        <v>131</v>
      </c>
      <c r="L180" s="149">
        <f t="shared" si="20"/>
        <v>136350</v>
      </c>
      <c r="M180" s="154">
        <f t="shared" si="21"/>
        <v>0.16549693047799846</v>
      </c>
      <c r="N180" s="148" t="s">
        <v>131</v>
      </c>
      <c r="O180" s="155">
        <v>0</v>
      </c>
      <c r="P180" s="149">
        <v>0</v>
      </c>
      <c r="Q180" s="155">
        <v>0</v>
      </c>
      <c r="R180" s="227" t="s">
        <v>131</v>
      </c>
      <c r="S180" s="227"/>
      <c r="T180" s="149">
        <v>136350</v>
      </c>
    </row>
    <row r="181" spans="1:20" s="20" customFormat="1" ht="11.25">
      <c r="A181" s="70"/>
      <c r="B181" s="10" t="s">
        <v>288</v>
      </c>
      <c r="C181" s="10"/>
      <c r="D181" s="138">
        <v>30</v>
      </c>
      <c r="E181" s="149">
        <v>93326</v>
      </c>
      <c r="F181" s="149">
        <v>0</v>
      </c>
      <c r="G181" s="149">
        <v>0</v>
      </c>
      <c r="H181" s="149">
        <f t="shared" si="17"/>
        <v>93326</v>
      </c>
      <c r="I181" s="154">
        <f t="shared" si="18"/>
        <v>0.08526369129950112</v>
      </c>
      <c r="J181" s="149">
        <f t="shared" si="19"/>
        <v>93326</v>
      </c>
      <c r="K181" s="148" t="s">
        <v>131</v>
      </c>
      <c r="L181" s="149">
        <f t="shared" si="20"/>
        <v>93326</v>
      </c>
      <c r="M181" s="154">
        <f t="shared" si="21"/>
        <v>0.11327588216934129</v>
      </c>
      <c r="N181" s="148" t="s">
        <v>131</v>
      </c>
      <c r="O181" s="155">
        <v>0</v>
      </c>
      <c r="P181" s="149">
        <v>0</v>
      </c>
      <c r="Q181" s="155">
        <v>0</v>
      </c>
      <c r="R181" s="227" t="s">
        <v>131</v>
      </c>
      <c r="S181" s="227"/>
      <c r="T181" s="149">
        <v>3276</v>
      </c>
    </row>
    <row r="182" spans="1:20" s="21" customFormat="1" ht="11.25">
      <c r="A182" s="12"/>
      <c r="B182" s="1" t="s">
        <v>289</v>
      </c>
      <c r="C182" s="1"/>
      <c r="D182" s="141">
        <f>SUM(D165:D181)</f>
        <v>58961</v>
      </c>
      <c r="E182" s="144">
        <f>SUM(E165:E181)</f>
        <v>16363989</v>
      </c>
      <c r="F182" s="144">
        <v>0</v>
      </c>
      <c r="G182" s="144">
        <v>0</v>
      </c>
      <c r="H182" s="144">
        <f t="shared" si="17"/>
        <v>16363989</v>
      </c>
      <c r="I182" s="150">
        <f t="shared" si="18"/>
        <v>14.950325809789684</v>
      </c>
      <c r="J182" s="144">
        <f t="shared" si="19"/>
        <v>16363989</v>
      </c>
      <c r="K182" s="115" t="s">
        <v>131</v>
      </c>
      <c r="L182" s="144">
        <f t="shared" si="20"/>
        <v>16363989</v>
      </c>
      <c r="M182" s="150">
        <f t="shared" si="21"/>
        <v>19.862045837005734</v>
      </c>
      <c r="N182" s="115" t="s">
        <v>131</v>
      </c>
      <c r="O182" s="153">
        <v>0</v>
      </c>
      <c r="P182" s="144">
        <v>0</v>
      </c>
      <c r="Q182" s="153">
        <v>0</v>
      </c>
      <c r="R182" s="254" t="s">
        <v>131</v>
      </c>
      <c r="S182" s="254"/>
      <c r="T182" s="144">
        <f>SUM(T165:T181)</f>
        <v>13815512</v>
      </c>
    </row>
    <row r="183" spans="1:20" s="20" customFormat="1" ht="11.25">
      <c r="A183" s="66"/>
      <c r="B183" s="34" t="s">
        <v>290</v>
      </c>
      <c r="C183" s="13"/>
      <c r="D183" s="156"/>
      <c r="E183" s="107"/>
      <c r="F183" s="157"/>
      <c r="G183" s="107"/>
      <c r="H183" s="157"/>
      <c r="I183" s="167"/>
      <c r="J183" s="157"/>
      <c r="K183" s="160"/>
      <c r="L183" s="157"/>
      <c r="M183" s="167"/>
      <c r="N183" s="156"/>
      <c r="O183" s="168"/>
      <c r="P183" s="157"/>
      <c r="Q183" s="107"/>
      <c r="R183" s="255"/>
      <c r="S183" s="256"/>
      <c r="T183" s="109"/>
    </row>
    <row r="184" spans="1:20" s="21" customFormat="1" ht="11.25">
      <c r="A184" s="69"/>
      <c r="B184" s="4" t="s">
        <v>291</v>
      </c>
      <c r="C184" s="19"/>
      <c r="D184" s="199">
        <f>D156+D161+D182</f>
        <v>59162</v>
      </c>
      <c r="E184" s="199">
        <f>E156+E161+E182</f>
        <v>59352755</v>
      </c>
      <c r="F184" s="200">
        <v>0</v>
      </c>
      <c r="G184" s="201">
        <v>0</v>
      </c>
      <c r="H184" s="199">
        <f>H156+H161+H182</f>
        <v>59352755</v>
      </c>
      <c r="I184" s="202">
        <f>H184*100/109455735</f>
        <v>54.22534963563125</v>
      </c>
      <c r="J184" s="199">
        <f>J156+J161+J182</f>
        <v>59352755</v>
      </c>
      <c r="K184" s="203" t="s">
        <v>131</v>
      </c>
      <c r="L184" s="199">
        <f>L156+L161+L182</f>
        <v>59352755</v>
      </c>
      <c r="M184" s="202">
        <f>L184*100/82388235</f>
        <v>72.04032833085938</v>
      </c>
      <c r="N184" s="204" t="s">
        <v>131</v>
      </c>
      <c r="O184" s="205">
        <v>0</v>
      </c>
      <c r="P184" s="200">
        <v>0</v>
      </c>
      <c r="Q184" s="205">
        <v>0</v>
      </c>
      <c r="R184" s="209" t="s">
        <v>131</v>
      </c>
      <c r="S184" s="210"/>
      <c r="T184" s="199">
        <f>T156+T161+T182</f>
        <v>56761815</v>
      </c>
    </row>
    <row r="185" spans="1:20" s="21" customFormat="1" ht="10.5">
      <c r="A185" s="42"/>
      <c r="B185" s="33"/>
      <c r="C185" s="33"/>
      <c r="D185" s="43"/>
      <c r="E185" s="43"/>
      <c r="F185" s="33"/>
      <c r="G185" s="33"/>
      <c r="H185" s="43"/>
      <c r="I185" s="57"/>
      <c r="J185" s="43"/>
      <c r="K185" s="45"/>
      <c r="L185" s="43"/>
      <c r="M185" s="57"/>
      <c r="N185" s="45"/>
      <c r="O185" s="44"/>
      <c r="P185" s="33"/>
      <c r="Q185" s="44"/>
      <c r="R185" s="45"/>
      <c r="S185" s="45"/>
      <c r="T185" s="206"/>
    </row>
    <row r="186" spans="1:9" s="20" customFormat="1" ht="12.75">
      <c r="A186" s="147" t="s">
        <v>2</v>
      </c>
      <c r="D186" s="6"/>
      <c r="I186" s="60"/>
    </row>
    <row r="187" spans="1:9" s="20" customFormat="1" ht="10.5">
      <c r="A187" s="21" t="s">
        <v>292</v>
      </c>
      <c r="B187" s="21"/>
      <c r="D187" s="6"/>
      <c r="I187" s="60"/>
    </row>
    <row r="188" spans="1:20" s="6" customFormat="1" ht="10.5">
      <c r="A188" s="64"/>
      <c r="B188" s="5" t="s">
        <v>141</v>
      </c>
      <c r="C188" s="5" t="s">
        <v>142</v>
      </c>
      <c r="D188" s="71" t="s">
        <v>305</v>
      </c>
      <c r="E188" s="5" t="s">
        <v>35</v>
      </c>
      <c r="F188" s="71" t="s">
        <v>36</v>
      </c>
      <c r="G188" s="5" t="s">
        <v>35</v>
      </c>
      <c r="H188" s="71" t="s">
        <v>37</v>
      </c>
      <c r="I188" s="61" t="s">
        <v>38</v>
      </c>
      <c r="J188" s="239" t="s">
        <v>39</v>
      </c>
      <c r="K188" s="240"/>
      <c r="L188" s="240"/>
      <c r="M188" s="241"/>
      <c r="N188" s="71" t="s">
        <v>35</v>
      </c>
      <c r="O188" s="5" t="s">
        <v>218</v>
      </c>
      <c r="P188" s="239" t="s">
        <v>41</v>
      </c>
      <c r="Q188" s="241"/>
      <c r="R188" s="239" t="s">
        <v>42</v>
      </c>
      <c r="S188" s="241"/>
      <c r="T188" s="65" t="s">
        <v>41</v>
      </c>
    </row>
    <row r="189" spans="1:20" s="6" customFormat="1" ht="10.5">
      <c r="A189" s="66"/>
      <c r="B189" s="3" t="s">
        <v>143</v>
      </c>
      <c r="C189" s="3" t="s">
        <v>55</v>
      </c>
      <c r="D189" s="72" t="s">
        <v>45</v>
      </c>
      <c r="E189" s="3" t="s">
        <v>46</v>
      </c>
      <c r="F189" s="72" t="s">
        <v>47</v>
      </c>
      <c r="G189" s="3" t="s">
        <v>48</v>
      </c>
      <c r="H189" s="72" t="s">
        <v>48</v>
      </c>
      <c r="I189" s="62" t="s">
        <v>49</v>
      </c>
      <c r="J189" s="236" t="s">
        <v>50</v>
      </c>
      <c r="K189" s="237"/>
      <c r="L189" s="237"/>
      <c r="M189" s="238"/>
      <c r="N189" s="72" t="s">
        <v>48</v>
      </c>
      <c r="O189" s="3" t="s">
        <v>219</v>
      </c>
      <c r="P189" s="236" t="s">
        <v>51</v>
      </c>
      <c r="Q189" s="238"/>
      <c r="R189" s="236" t="s">
        <v>52</v>
      </c>
      <c r="S189" s="238"/>
      <c r="T189" s="67" t="s">
        <v>53</v>
      </c>
    </row>
    <row r="190" spans="1:20" s="6" customFormat="1" ht="10.5">
      <c r="A190" s="66"/>
      <c r="B190" s="3" t="s">
        <v>54</v>
      </c>
      <c r="C190" s="3"/>
      <c r="D190" s="72" t="s">
        <v>56</v>
      </c>
      <c r="E190" s="3" t="s">
        <v>57</v>
      </c>
      <c r="F190" s="72" t="s">
        <v>58</v>
      </c>
      <c r="G190" s="3" t="s">
        <v>59</v>
      </c>
      <c r="H190" s="72" t="s">
        <v>60</v>
      </c>
      <c r="I190" s="62" t="s">
        <v>144</v>
      </c>
      <c r="J190" s="236" t="s">
        <v>62</v>
      </c>
      <c r="K190" s="237"/>
      <c r="L190" s="237"/>
      <c r="M190" s="238"/>
      <c r="N190" s="72" t="s">
        <v>63</v>
      </c>
      <c r="O190" s="3" t="s">
        <v>64</v>
      </c>
      <c r="P190" s="236" t="s">
        <v>48</v>
      </c>
      <c r="Q190" s="238"/>
      <c r="R190" s="236" t="s">
        <v>65</v>
      </c>
      <c r="S190" s="238"/>
      <c r="T190" s="67" t="s">
        <v>48</v>
      </c>
    </row>
    <row r="191" spans="1:20" s="6" customFormat="1" ht="10.5">
      <c r="A191" s="66"/>
      <c r="B191" s="66"/>
      <c r="C191" s="3"/>
      <c r="D191" s="72" t="s">
        <v>66</v>
      </c>
      <c r="E191" s="3" t="s">
        <v>53</v>
      </c>
      <c r="F191" s="72" t="s">
        <v>67</v>
      </c>
      <c r="G191" s="3" t="s">
        <v>68</v>
      </c>
      <c r="H191" s="72" t="s">
        <v>69</v>
      </c>
      <c r="I191" s="62" t="s">
        <v>101</v>
      </c>
      <c r="J191" s="236" t="s">
        <v>71</v>
      </c>
      <c r="K191" s="237"/>
      <c r="L191" s="237"/>
      <c r="M191" s="238"/>
      <c r="N191" s="72" t="s">
        <v>68</v>
      </c>
      <c r="O191" s="3" t="s">
        <v>72</v>
      </c>
      <c r="P191" s="236" t="s">
        <v>73</v>
      </c>
      <c r="Q191" s="238"/>
      <c r="R191" s="236" t="s">
        <v>74</v>
      </c>
      <c r="S191" s="238"/>
      <c r="T191" s="67" t="s">
        <v>75</v>
      </c>
    </row>
    <row r="192" spans="1:20" s="6" customFormat="1" ht="10.5">
      <c r="A192" s="66"/>
      <c r="B192" s="66"/>
      <c r="C192" s="3"/>
      <c r="D192" s="72"/>
      <c r="E192" s="3" t="s">
        <v>48</v>
      </c>
      <c r="F192" s="72" t="s">
        <v>76</v>
      </c>
      <c r="G192" s="3" t="s">
        <v>77</v>
      </c>
      <c r="H192" s="72" t="s">
        <v>78</v>
      </c>
      <c r="I192" s="62" t="s">
        <v>108</v>
      </c>
      <c r="J192" s="66"/>
      <c r="K192" s="72"/>
      <c r="L192" s="72"/>
      <c r="M192" s="67"/>
      <c r="N192" s="72" t="s">
        <v>80</v>
      </c>
      <c r="O192" s="3" t="s">
        <v>220</v>
      </c>
      <c r="P192" s="66"/>
      <c r="Q192" s="67"/>
      <c r="R192" s="236" t="s">
        <v>82</v>
      </c>
      <c r="S192" s="238"/>
      <c r="T192" s="67" t="s">
        <v>83</v>
      </c>
    </row>
    <row r="193" spans="1:20" s="6" customFormat="1" ht="10.5">
      <c r="A193" s="66"/>
      <c r="B193" s="66"/>
      <c r="C193" s="3"/>
      <c r="D193" s="72"/>
      <c r="E193" s="3" t="s">
        <v>60</v>
      </c>
      <c r="F193" s="72" t="s">
        <v>53</v>
      </c>
      <c r="G193" s="3" t="s">
        <v>84</v>
      </c>
      <c r="H193" s="72" t="s">
        <v>85</v>
      </c>
      <c r="I193" s="62" t="s">
        <v>112</v>
      </c>
      <c r="J193" s="239" t="s">
        <v>86</v>
      </c>
      <c r="K193" s="240"/>
      <c r="L193" s="241"/>
      <c r="M193" s="5" t="s">
        <v>87</v>
      </c>
      <c r="N193" s="72" t="s">
        <v>88</v>
      </c>
      <c r="O193" s="3" t="s">
        <v>221</v>
      </c>
      <c r="P193" s="5" t="s">
        <v>36</v>
      </c>
      <c r="Q193" s="5" t="s">
        <v>90</v>
      </c>
      <c r="R193" s="5" t="s">
        <v>36</v>
      </c>
      <c r="S193" s="65" t="s">
        <v>90</v>
      </c>
      <c r="T193" s="67" t="s">
        <v>91</v>
      </c>
    </row>
    <row r="194" spans="1:20" s="6" customFormat="1" ht="10.5">
      <c r="A194" s="66"/>
      <c r="B194" s="66"/>
      <c r="C194" s="3"/>
      <c r="D194" s="72"/>
      <c r="E194" s="3" t="s">
        <v>92</v>
      </c>
      <c r="F194" s="72" t="s">
        <v>48</v>
      </c>
      <c r="G194" s="3" t="s">
        <v>93</v>
      </c>
      <c r="H194" s="72"/>
      <c r="I194" s="80">
        <v>1957</v>
      </c>
      <c r="J194" s="64" t="s">
        <v>95</v>
      </c>
      <c r="K194" s="5" t="s">
        <v>95</v>
      </c>
      <c r="L194" s="65" t="s">
        <v>87</v>
      </c>
      <c r="M194" s="3" t="s">
        <v>96</v>
      </c>
      <c r="N194" s="72" t="s">
        <v>97</v>
      </c>
      <c r="O194" s="3" t="s">
        <v>47</v>
      </c>
      <c r="P194" s="3"/>
      <c r="Q194" s="3" t="s">
        <v>70</v>
      </c>
      <c r="R194" s="3" t="s">
        <v>222</v>
      </c>
      <c r="S194" s="67" t="s">
        <v>70</v>
      </c>
      <c r="T194" s="67" t="s">
        <v>100</v>
      </c>
    </row>
    <row r="195" spans="1:20" s="6" customFormat="1" ht="10.5">
      <c r="A195" s="66"/>
      <c r="B195" s="66"/>
      <c r="C195" s="3"/>
      <c r="D195" s="72"/>
      <c r="E195" s="3"/>
      <c r="F195" s="72" t="s">
        <v>60</v>
      </c>
      <c r="G195" s="3" t="s">
        <v>85</v>
      </c>
      <c r="H195" s="72"/>
      <c r="I195" s="62" t="s">
        <v>124</v>
      </c>
      <c r="J195" s="66" t="s">
        <v>102</v>
      </c>
      <c r="K195" s="3" t="s">
        <v>102</v>
      </c>
      <c r="L195" s="67"/>
      <c r="M195" s="3" t="s">
        <v>103</v>
      </c>
      <c r="N195" s="72" t="s">
        <v>104</v>
      </c>
      <c r="O195" s="3" t="s">
        <v>98</v>
      </c>
      <c r="P195" s="3"/>
      <c r="Q195" s="3" t="s">
        <v>48</v>
      </c>
      <c r="R195" s="3" t="s">
        <v>223</v>
      </c>
      <c r="S195" s="67" t="s">
        <v>48</v>
      </c>
      <c r="T195" s="67" t="s">
        <v>106</v>
      </c>
    </row>
    <row r="196" spans="1:20" s="6" customFormat="1" ht="10.5">
      <c r="A196" s="66"/>
      <c r="B196" s="66"/>
      <c r="C196" s="3"/>
      <c r="D196" s="72"/>
      <c r="E196" s="3"/>
      <c r="F196" s="72" t="s">
        <v>107</v>
      </c>
      <c r="G196" s="3"/>
      <c r="H196" s="72"/>
      <c r="I196" s="62" t="s">
        <v>126</v>
      </c>
      <c r="J196" s="66" t="s">
        <v>109</v>
      </c>
      <c r="K196" s="3"/>
      <c r="L196" s="67"/>
      <c r="M196" s="3" t="s">
        <v>87</v>
      </c>
      <c r="N196" s="72" t="s">
        <v>62</v>
      </c>
      <c r="O196" s="3" t="s">
        <v>62</v>
      </c>
      <c r="P196" s="3"/>
      <c r="Q196" s="3" t="s">
        <v>60</v>
      </c>
      <c r="R196" s="3"/>
      <c r="S196" s="67" t="s">
        <v>60</v>
      </c>
      <c r="T196" s="67" t="s">
        <v>222</v>
      </c>
    </row>
    <row r="197" spans="1:20" s="6" customFormat="1" ht="10.5">
      <c r="A197" s="66"/>
      <c r="B197" s="66"/>
      <c r="C197" s="3"/>
      <c r="D197" s="72"/>
      <c r="E197" s="3"/>
      <c r="F197" s="72"/>
      <c r="G197" s="3"/>
      <c r="H197" s="72"/>
      <c r="I197" s="62" t="s">
        <v>128</v>
      </c>
      <c r="J197" s="66" t="s">
        <v>48</v>
      </c>
      <c r="K197" s="3"/>
      <c r="L197" s="67"/>
      <c r="M197" s="3" t="s">
        <v>145</v>
      </c>
      <c r="N197" s="72" t="s">
        <v>113</v>
      </c>
      <c r="O197" s="3" t="s">
        <v>224</v>
      </c>
      <c r="P197" s="3"/>
      <c r="Q197" s="3"/>
      <c r="R197" s="3"/>
      <c r="S197" s="67" t="s">
        <v>225</v>
      </c>
      <c r="T197" s="67" t="s">
        <v>293</v>
      </c>
    </row>
    <row r="198" spans="1:20" s="6" customFormat="1" ht="10.5">
      <c r="A198" s="66"/>
      <c r="B198" s="66"/>
      <c r="C198" s="3"/>
      <c r="D198" s="72"/>
      <c r="E198" s="3"/>
      <c r="F198" s="72"/>
      <c r="G198" s="3"/>
      <c r="H198" s="72"/>
      <c r="I198" s="62" t="s">
        <v>120</v>
      </c>
      <c r="J198" s="66" t="s">
        <v>117</v>
      </c>
      <c r="K198" s="3"/>
      <c r="L198" s="67"/>
      <c r="M198" s="3" t="s">
        <v>146</v>
      </c>
      <c r="N198" s="72" t="s">
        <v>118</v>
      </c>
      <c r="O198" s="3" t="s">
        <v>226</v>
      </c>
      <c r="P198" s="3"/>
      <c r="Q198" s="3"/>
      <c r="R198" s="3"/>
      <c r="S198" s="67" t="s">
        <v>227</v>
      </c>
      <c r="T198" s="67"/>
    </row>
    <row r="199" spans="1:20" s="6" customFormat="1" ht="10.5">
      <c r="A199" s="66"/>
      <c r="B199" s="66"/>
      <c r="C199" s="3"/>
      <c r="D199" s="72"/>
      <c r="E199" s="3"/>
      <c r="F199" s="72"/>
      <c r="G199" s="3"/>
      <c r="H199" s="72"/>
      <c r="I199" s="62"/>
      <c r="J199" s="66" t="s">
        <v>121</v>
      </c>
      <c r="K199" s="3"/>
      <c r="L199" s="67"/>
      <c r="M199" s="3"/>
      <c r="N199" s="72" t="s">
        <v>122</v>
      </c>
      <c r="O199" s="3" t="s">
        <v>228</v>
      </c>
      <c r="P199" s="3"/>
      <c r="Q199" s="3"/>
      <c r="R199" s="3"/>
      <c r="S199" s="67" t="s">
        <v>229</v>
      </c>
      <c r="T199" s="67"/>
    </row>
    <row r="200" spans="1:20" s="6" customFormat="1" ht="10.5">
      <c r="A200" s="66"/>
      <c r="B200" s="66"/>
      <c r="C200" s="3"/>
      <c r="D200" s="72"/>
      <c r="E200" s="3"/>
      <c r="F200" s="72"/>
      <c r="G200" s="3"/>
      <c r="H200" s="72"/>
      <c r="I200" s="62"/>
      <c r="J200" s="66"/>
      <c r="K200" s="3"/>
      <c r="L200" s="67"/>
      <c r="M200" s="3"/>
      <c r="N200" s="72"/>
      <c r="O200" s="3" t="s">
        <v>230</v>
      </c>
      <c r="P200" s="3"/>
      <c r="Q200" s="3"/>
      <c r="R200" s="3"/>
      <c r="S200" s="67" t="s">
        <v>115</v>
      </c>
      <c r="T200" s="67"/>
    </row>
    <row r="201" spans="1:20" s="6" customFormat="1" ht="10.5">
      <c r="A201" s="66"/>
      <c r="B201" s="66"/>
      <c r="C201" s="3"/>
      <c r="D201" s="72"/>
      <c r="E201" s="3"/>
      <c r="F201" s="72"/>
      <c r="G201" s="3"/>
      <c r="H201" s="72"/>
      <c r="I201" s="62"/>
      <c r="J201" s="66"/>
      <c r="K201" s="3"/>
      <c r="L201" s="67"/>
      <c r="M201" s="3"/>
      <c r="N201" s="72"/>
      <c r="O201" s="3" t="s">
        <v>231</v>
      </c>
      <c r="P201" s="3"/>
      <c r="Q201" s="3"/>
      <c r="R201" s="3"/>
      <c r="S201" s="67"/>
      <c r="T201" s="67"/>
    </row>
    <row r="202" spans="1:20" s="6" customFormat="1" ht="10.5">
      <c r="A202" s="73"/>
      <c r="B202" s="73"/>
      <c r="C202" s="7"/>
      <c r="D202" s="75"/>
      <c r="E202" s="7"/>
      <c r="F202" s="75"/>
      <c r="G202" s="7"/>
      <c r="H202" s="75"/>
      <c r="I202" s="63"/>
      <c r="J202" s="73"/>
      <c r="K202" s="7"/>
      <c r="L202" s="74"/>
      <c r="M202" s="7"/>
      <c r="N202" s="72"/>
      <c r="O202" s="3" t="s">
        <v>232</v>
      </c>
      <c r="P202" s="7"/>
      <c r="Q202" s="7"/>
      <c r="R202" s="7"/>
      <c r="S202" s="74"/>
      <c r="T202" s="74"/>
    </row>
    <row r="203" spans="1:20" s="20" customFormat="1" ht="11.25">
      <c r="A203" s="22" t="s">
        <v>147</v>
      </c>
      <c r="B203" s="48" t="s">
        <v>294</v>
      </c>
      <c r="C203" s="149"/>
      <c r="D203" s="138">
        <v>0</v>
      </c>
      <c r="E203" s="149">
        <v>0</v>
      </c>
      <c r="F203" s="149">
        <v>0</v>
      </c>
      <c r="G203" s="149">
        <v>0</v>
      </c>
      <c r="H203" s="149">
        <f>E203+F203+G203</f>
        <v>0</v>
      </c>
      <c r="I203" s="154">
        <f>H203*100/109455735</f>
        <v>0</v>
      </c>
      <c r="J203" s="149">
        <f>E203+F203+G203</f>
        <v>0</v>
      </c>
      <c r="K203" s="148" t="s">
        <v>131</v>
      </c>
      <c r="L203" s="149">
        <f>E203+F203+G203</f>
        <v>0</v>
      </c>
      <c r="M203" s="154">
        <f>L203*100/82388235</f>
        <v>0</v>
      </c>
      <c r="N203" s="148" t="s">
        <v>131</v>
      </c>
      <c r="O203" s="155">
        <f>L203*100/109455735</f>
        <v>0</v>
      </c>
      <c r="P203" s="149">
        <v>0</v>
      </c>
      <c r="Q203" s="155">
        <v>0</v>
      </c>
      <c r="R203" s="227" t="s">
        <v>131</v>
      </c>
      <c r="S203" s="227"/>
      <c r="T203" s="138">
        <v>0</v>
      </c>
    </row>
    <row r="204" spans="1:20" s="20" customFormat="1" ht="11.25">
      <c r="A204" s="70" t="s">
        <v>99</v>
      </c>
      <c r="B204" s="29" t="s">
        <v>295</v>
      </c>
      <c r="C204" s="149"/>
      <c r="D204" s="138">
        <v>0</v>
      </c>
      <c r="E204" s="149">
        <v>0</v>
      </c>
      <c r="F204" s="149">
        <v>0</v>
      </c>
      <c r="G204" s="149">
        <v>0</v>
      </c>
      <c r="H204" s="149">
        <f>E204+F204+G204</f>
        <v>0</v>
      </c>
      <c r="I204" s="154">
        <f>H204*100/109455735</f>
        <v>0</v>
      </c>
      <c r="J204" s="149">
        <f>E204+F204+G204</f>
        <v>0</v>
      </c>
      <c r="K204" s="148" t="s">
        <v>131</v>
      </c>
      <c r="L204" s="149">
        <f>E204+F204+G204</f>
        <v>0</v>
      </c>
      <c r="M204" s="154">
        <f>L204*100/82388235</f>
        <v>0</v>
      </c>
      <c r="N204" s="148" t="s">
        <v>131</v>
      </c>
      <c r="O204" s="155">
        <f>L204*100/109455735</f>
        <v>0</v>
      </c>
      <c r="P204" s="149">
        <v>0</v>
      </c>
      <c r="Q204" s="155">
        <v>0</v>
      </c>
      <c r="R204" s="227" t="s">
        <v>131</v>
      </c>
      <c r="S204" s="227"/>
      <c r="T204" s="138">
        <v>0</v>
      </c>
    </row>
    <row r="205" spans="1:20" s="20" customFormat="1" ht="11.25">
      <c r="A205" s="70"/>
      <c r="B205" s="49"/>
      <c r="C205" s="149"/>
      <c r="D205" s="138"/>
      <c r="E205" s="138"/>
      <c r="F205" s="138"/>
      <c r="G205" s="138"/>
      <c r="H205" s="138"/>
      <c r="I205" s="134"/>
      <c r="J205" s="138"/>
      <c r="K205" s="149"/>
      <c r="L205" s="138"/>
      <c r="M205" s="135"/>
      <c r="N205" s="149"/>
      <c r="O205" s="135"/>
      <c r="P205" s="138"/>
      <c r="Q205" s="135"/>
      <c r="R205" s="234"/>
      <c r="S205" s="235"/>
      <c r="T205" s="138"/>
    </row>
    <row r="206" spans="1:20" s="20" customFormat="1" ht="11.25">
      <c r="A206" s="22" t="s">
        <v>199</v>
      </c>
      <c r="B206" s="49" t="s">
        <v>296</v>
      </c>
      <c r="C206" s="149"/>
      <c r="D206" s="138">
        <v>0</v>
      </c>
      <c r="E206" s="149">
        <v>0</v>
      </c>
      <c r="F206" s="149">
        <v>0</v>
      </c>
      <c r="G206" s="149">
        <v>0</v>
      </c>
      <c r="H206" s="149">
        <f>E206+F206+G206</f>
        <v>0</v>
      </c>
      <c r="I206" s="154">
        <f>H206*100/109455735</f>
        <v>0</v>
      </c>
      <c r="J206" s="149">
        <f>E206+F206+G206</f>
        <v>0</v>
      </c>
      <c r="K206" s="148" t="s">
        <v>131</v>
      </c>
      <c r="L206" s="149">
        <f>E206+F206+G206</f>
        <v>0</v>
      </c>
      <c r="M206" s="154">
        <f>L206*100/82388235</f>
        <v>0</v>
      </c>
      <c r="N206" s="148" t="s">
        <v>131</v>
      </c>
      <c r="O206" s="155">
        <f>L206*100/109455735</f>
        <v>0</v>
      </c>
      <c r="P206" s="149">
        <v>0</v>
      </c>
      <c r="Q206" s="155">
        <v>0</v>
      </c>
      <c r="R206" s="227" t="s">
        <v>131</v>
      </c>
      <c r="S206" s="227"/>
      <c r="T206" s="138">
        <v>0</v>
      </c>
    </row>
    <row r="207" spans="1:20" s="20" customFormat="1" ht="11.25">
      <c r="A207" s="70"/>
      <c r="B207" s="49" t="s">
        <v>297</v>
      </c>
      <c r="C207" s="149"/>
      <c r="D207" s="148"/>
      <c r="E207" s="149"/>
      <c r="F207" s="149"/>
      <c r="G207" s="149"/>
      <c r="H207" s="149"/>
      <c r="I207" s="154"/>
      <c r="J207" s="149"/>
      <c r="K207" s="149"/>
      <c r="L207" s="149"/>
      <c r="M207" s="149"/>
      <c r="N207" s="149"/>
      <c r="O207" s="149"/>
      <c r="P207" s="149"/>
      <c r="Q207" s="149"/>
      <c r="R207" s="234"/>
      <c r="S207" s="235"/>
      <c r="T207" s="149"/>
    </row>
    <row r="208" spans="1:20" s="20" customFormat="1" ht="11.25">
      <c r="A208" s="70"/>
      <c r="B208" s="49" t="s">
        <v>298</v>
      </c>
      <c r="C208" s="149"/>
      <c r="D208" s="148"/>
      <c r="E208" s="149"/>
      <c r="F208" s="149"/>
      <c r="G208" s="149"/>
      <c r="H208" s="149"/>
      <c r="I208" s="154"/>
      <c r="J208" s="149"/>
      <c r="K208" s="149"/>
      <c r="L208" s="149"/>
      <c r="M208" s="149"/>
      <c r="N208" s="149"/>
      <c r="O208" s="149"/>
      <c r="P208" s="149"/>
      <c r="Q208" s="149"/>
      <c r="R208" s="234"/>
      <c r="S208" s="235"/>
      <c r="T208" s="149"/>
    </row>
    <row r="209" spans="1:20" s="20" customFormat="1" ht="11.25">
      <c r="A209" s="70"/>
      <c r="B209" s="49" t="s">
        <v>299</v>
      </c>
      <c r="C209" s="149"/>
      <c r="D209" s="133"/>
      <c r="E209" s="176"/>
      <c r="F209" s="176"/>
      <c r="G209" s="176"/>
      <c r="H209" s="176"/>
      <c r="I209" s="198"/>
      <c r="J209" s="176"/>
      <c r="K209" s="176"/>
      <c r="L209" s="176"/>
      <c r="M209" s="176"/>
      <c r="N209" s="176"/>
      <c r="O209" s="176"/>
      <c r="P209" s="176"/>
      <c r="Q209" s="176"/>
      <c r="R209" s="230"/>
      <c r="S209" s="231"/>
      <c r="T209" s="176"/>
    </row>
    <row r="210" spans="1:20" s="20" customFormat="1" ht="11.25">
      <c r="A210" s="5"/>
      <c r="B210" s="47" t="s">
        <v>300</v>
      </c>
      <c r="C210" s="177"/>
      <c r="D210" s="207"/>
      <c r="E210" s="176"/>
      <c r="F210" s="177"/>
      <c r="G210" s="176"/>
      <c r="H210" s="177"/>
      <c r="I210" s="198"/>
      <c r="J210" s="177"/>
      <c r="K210" s="176"/>
      <c r="L210" s="177"/>
      <c r="M210" s="176"/>
      <c r="N210" s="177"/>
      <c r="O210" s="176"/>
      <c r="P210" s="177"/>
      <c r="Q210" s="176"/>
      <c r="R210" s="232"/>
      <c r="S210" s="232"/>
      <c r="T210" s="176"/>
    </row>
    <row r="211" spans="1:20" s="20" customFormat="1" ht="11.25">
      <c r="A211" s="3"/>
      <c r="B211" s="35" t="s">
        <v>301</v>
      </c>
      <c r="C211" s="107"/>
      <c r="D211" s="185"/>
      <c r="E211" s="157"/>
      <c r="F211" s="107"/>
      <c r="G211" s="157"/>
      <c r="H211" s="107"/>
      <c r="I211" s="158"/>
      <c r="J211" s="107"/>
      <c r="K211" s="157"/>
      <c r="L211" s="107"/>
      <c r="M211" s="157"/>
      <c r="N211" s="107"/>
      <c r="O211" s="157"/>
      <c r="P211" s="107"/>
      <c r="Q211" s="157"/>
      <c r="R211" s="160"/>
      <c r="S211" s="160"/>
      <c r="T211" s="157"/>
    </row>
    <row r="212" spans="1:20" s="20" customFormat="1" ht="11.25">
      <c r="A212" s="7"/>
      <c r="B212" s="41" t="s">
        <v>302</v>
      </c>
      <c r="C212" s="208"/>
      <c r="D212" s="145">
        <v>0</v>
      </c>
      <c r="E212" s="144">
        <v>0</v>
      </c>
      <c r="F212" s="144">
        <v>0</v>
      </c>
      <c r="G212" s="144">
        <v>0</v>
      </c>
      <c r="H212" s="144">
        <f>E212+F212+G212</f>
        <v>0</v>
      </c>
      <c r="I212" s="150">
        <f>H212*100/109455735</f>
        <v>0</v>
      </c>
      <c r="J212" s="144">
        <f>E212+F212+G212</f>
        <v>0</v>
      </c>
      <c r="K212" s="115" t="s">
        <v>131</v>
      </c>
      <c r="L212" s="144">
        <f>E212+F212+G212</f>
        <v>0</v>
      </c>
      <c r="M212" s="154">
        <f>L212*100/82388235</f>
        <v>0</v>
      </c>
      <c r="N212" s="115" t="s">
        <v>131</v>
      </c>
      <c r="O212" s="153">
        <f>L212*100/109455735</f>
        <v>0</v>
      </c>
      <c r="P212" s="144">
        <v>0</v>
      </c>
      <c r="Q212" s="153">
        <v>0</v>
      </c>
      <c r="R212" s="254" t="s">
        <v>131</v>
      </c>
      <c r="S212" s="254"/>
      <c r="T212" s="141">
        <v>0</v>
      </c>
    </row>
    <row r="213" spans="1:20" s="20" customFormat="1" ht="10.5">
      <c r="A213" s="72"/>
      <c r="B213" s="33"/>
      <c r="C213" s="33"/>
      <c r="D213" s="43"/>
      <c r="E213" s="33"/>
      <c r="F213" s="33"/>
      <c r="G213" s="33"/>
      <c r="H213" s="33"/>
      <c r="I213" s="57"/>
      <c r="J213" s="33"/>
      <c r="K213" s="45"/>
      <c r="L213" s="33"/>
      <c r="M213" s="56"/>
      <c r="N213" s="45"/>
      <c r="O213" s="44"/>
      <c r="P213" s="33"/>
      <c r="Q213" s="44"/>
      <c r="R213" s="45"/>
      <c r="S213" s="45"/>
      <c r="T213" s="43"/>
    </row>
  </sheetData>
  <sheetProtection/>
  <mergeCells count="148">
    <mergeCell ref="R207:S207"/>
    <mergeCell ref="R208:S208"/>
    <mergeCell ref="R209:S209"/>
    <mergeCell ref="R210:S210"/>
    <mergeCell ref="R212:S212"/>
    <mergeCell ref="J191:M191"/>
    <mergeCell ref="P191:Q191"/>
    <mergeCell ref="R191:S191"/>
    <mergeCell ref="R192:S192"/>
    <mergeCell ref="J193:L193"/>
    <mergeCell ref="R203:S203"/>
    <mergeCell ref="R204:S204"/>
    <mergeCell ref="R205:S205"/>
    <mergeCell ref="R206:S206"/>
    <mergeCell ref="J188:M188"/>
    <mergeCell ref="P188:Q188"/>
    <mergeCell ref="R188:S188"/>
    <mergeCell ref="J189:M189"/>
    <mergeCell ref="P189:Q189"/>
    <mergeCell ref="R189:S189"/>
    <mergeCell ref="J190:M190"/>
    <mergeCell ref="P190:Q190"/>
    <mergeCell ref="R190:S190"/>
    <mergeCell ref="R170:S170"/>
    <mergeCell ref="R171:S171"/>
    <mergeCell ref="R172:S172"/>
    <mergeCell ref="R173:S173"/>
    <mergeCell ref="R174:S174"/>
    <mergeCell ref="R180:S180"/>
    <mergeCell ref="R181:S181"/>
    <mergeCell ref="R182:S182"/>
    <mergeCell ref="R183:S183"/>
    <mergeCell ref="R177:S177"/>
    <mergeCell ref="R178:S178"/>
    <mergeCell ref="R175:S175"/>
    <mergeCell ref="R176:S176"/>
    <mergeCell ref="R179:S179"/>
    <mergeCell ref="R35:S35"/>
    <mergeCell ref="B36:C36"/>
    <mergeCell ref="J36:L36"/>
    <mergeCell ref="B37:C37"/>
    <mergeCell ref="B38:C38"/>
    <mergeCell ref="B46:C46"/>
    <mergeCell ref="B47:C47"/>
    <mergeCell ref="B48:C48"/>
    <mergeCell ref="B49:C49"/>
    <mergeCell ref="B40:C40"/>
    <mergeCell ref="B41:C41"/>
    <mergeCell ref="R31:S31"/>
    <mergeCell ref="J32:M32"/>
    <mergeCell ref="P32:Q32"/>
    <mergeCell ref="R32:S32"/>
    <mergeCell ref="J33:M33"/>
    <mergeCell ref="P33:Q33"/>
    <mergeCell ref="R33:S33"/>
    <mergeCell ref="J34:M34"/>
    <mergeCell ref="P34:Q34"/>
    <mergeCell ref="R34:S34"/>
    <mergeCell ref="J31:M31"/>
    <mergeCell ref="P31:Q31"/>
    <mergeCell ref="R168:S168"/>
    <mergeCell ref="R169:S169"/>
    <mergeCell ref="R142:S142"/>
    <mergeCell ref="R146:S146"/>
    <mergeCell ref="R134:S134"/>
    <mergeCell ref="R133:S133"/>
    <mergeCell ref="R161:S161"/>
    <mergeCell ref="R158:S158"/>
    <mergeCell ref="R143:S143"/>
    <mergeCell ref="R145:S145"/>
    <mergeCell ref="R141:S141"/>
    <mergeCell ref="R151:S151"/>
    <mergeCell ref="R153:S153"/>
    <mergeCell ref="R154:S154"/>
    <mergeCell ref="R155:S155"/>
    <mergeCell ref="R148:S148"/>
    <mergeCell ref="R149:S149"/>
    <mergeCell ref="R150:S150"/>
    <mergeCell ref="R144:S144"/>
    <mergeCell ref="R147:S147"/>
    <mergeCell ref="B31:C31"/>
    <mergeCell ref="B32:C32"/>
    <mergeCell ref="B33:C33"/>
    <mergeCell ref="B34:C34"/>
    <mergeCell ref="B35:C35"/>
    <mergeCell ref="B39:C39"/>
    <mergeCell ref="B45:C45"/>
    <mergeCell ref="B50:C50"/>
    <mergeCell ref="B51:C51"/>
    <mergeCell ref="J55:M55"/>
    <mergeCell ref="P55:Q55"/>
    <mergeCell ref="R55:S55"/>
    <mergeCell ref="J56:M56"/>
    <mergeCell ref="P56:Q56"/>
    <mergeCell ref="R56:S56"/>
    <mergeCell ref="J57:M57"/>
    <mergeCell ref="J119:M119"/>
    <mergeCell ref="P119:Q119"/>
    <mergeCell ref="R119:S119"/>
    <mergeCell ref="P57:Q57"/>
    <mergeCell ref="R57:S57"/>
    <mergeCell ref="J58:M58"/>
    <mergeCell ref="P58:Q58"/>
    <mergeCell ref="R58:S58"/>
    <mergeCell ref="R59:S59"/>
    <mergeCell ref="J60:L60"/>
    <mergeCell ref="J118:M118"/>
    <mergeCell ref="P118:Q118"/>
    <mergeCell ref="R118:S118"/>
    <mergeCell ref="R163:S163"/>
    <mergeCell ref="J120:M120"/>
    <mergeCell ref="P120:Q120"/>
    <mergeCell ref="J121:M121"/>
    <mergeCell ref="P121:Q121"/>
    <mergeCell ref="J123:L123"/>
    <mergeCell ref="R136:S136"/>
    <mergeCell ref="R135:S135"/>
    <mergeCell ref="R137:S137"/>
    <mergeCell ref="R140:S140"/>
    <mergeCell ref="R138:S138"/>
    <mergeCell ref="R139:S139"/>
    <mergeCell ref="R120:S120"/>
    <mergeCell ref="R121:S121"/>
    <mergeCell ref="R122:S122"/>
    <mergeCell ref="R184:S184"/>
    <mergeCell ref="M12:S12"/>
    <mergeCell ref="M13:S13"/>
    <mergeCell ref="O14:Q14"/>
    <mergeCell ref="C17:K17"/>
    <mergeCell ref="N17:O17"/>
    <mergeCell ref="Q17:R17"/>
    <mergeCell ref="O3:Q3"/>
    <mergeCell ref="A4:S4"/>
    <mergeCell ref="M7:S7"/>
    <mergeCell ref="M8:N8"/>
    <mergeCell ref="O8:Q8"/>
    <mergeCell ref="R8:S8"/>
    <mergeCell ref="M9:S9"/>
    <mergeCell ref="M10:S10"/>
    <mergeCell ref="M11:S11"/>
    <mergeCell ref="R167:S167"/>
    <mergeCell ref="R152:S152"/>
    <mergeCell ref="R160:S160"/>
    <mergeCell ref="R164:S164"/>
    <mergeCell ref="R165:S165"/>
    <mergeCell ref="R166:S166"/>
    <mergeCell ref="R157:S157"/>
    <mergeCell ref="R156:S156"/>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DMukherjee</dc:creator>
  <cp:keywords/>
  <dc:description/>
  <cp:lastModifiedBy>Ujjal Mondal</cp:lastModifiedBy>
  <dcterms:created xsi:type="dcterms:W3CDTF">2016-01-12T07:34:12Z</dcterms:created>
  <dcterms:modified xsi:type="dcterms:W3CDTF">2016-01-16T07:42:21Z</dcterms:modified>
  <cp:category/>
  <cp:version/>
  <cp:contentType/>
  <cp:contentStatus/>
</cp:coreProperties>
</file>